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1\"/>
    </mc:Choice>
  </mc:AlternateContent>
  <bookViews>
    <workbookView xWindow="-108" yWindow="-108" windowWidth="23256" windowHeight="12576" tabRatio="649"/>
  </bookViews>
  <sheets>
    <sheet name="2021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N37" i="20" l="1"/>
  <c r="G54" i="1" l="1"/>
  <c r="C26" i="1"/>
  <c r="G53" i="1"/>
  <c r="G52" i="1"/>
  <c r="G51" i="1"/>
  <c r="G50" i="1"/>
  <c r="G49" i="1"/>
  <c r="G48" i="1"/>
  <c r="G47" i="1"/>
  <c r="V54" i="21" l="1"/>
  <c r="AH37" i="20"/>
  <c r="D30" i="1" s="1"/>
  <c r="V37" i="20"/>
  <c r="D27" i="1" s="1"/>
  <c r="E27" i="1" s="1"/>
  <c r="C23" i="1" l="1"/>
  <c r="C35" i="1" l="1"/>
  <c r="C34" i="1"/>
  <c r="C30" i="1"/>
  <c r="C29" i="1"/>
  <c r="C28" i="1"/>
  <c r="C25" i="1"/>
  <c r="C22" i="1"/>
  <c r="B430" i="23" l="1"/>
  <c r="K430" i="23"/>
  <c r="J430" i="23"/>
  <c r="F430" i="23"/>
  <c r="C38" i="1" l="1"/>
  <c r="AD37" i="20" l="1"/>
  <c r="J10" i="22"/>
  <c r="I10" i="22"/>
  <c r="I2" i="22" l="1"/>
  <c r="B47" i="19"/>
  <c r="D8" i="1" l="1"/>
  <c r="Z37" i="20"/>
  <c r="D28" i="1" s="1"/>
  <c r="E28" i="1" l="1"/>
  <c r="Q54" i="21" l="1"/>
  <c r="D13" i="1" s="1"/>
  <c r="E13" i="1" s="1"/>
  <c r="G54" i="21" l="1"/>
  <c r="D11" i="1" s="1"/>
  <c r="E11" i="1" s="1"/>
  <c r="L54" i="21" l="1"/>
  <c r="D12" i="1" s="1"/>
  <c r="E12" i="1" s="1"/>
  <c r="B54" i="21"/>
  <c r="R37" i="20" l="1"/>
  <c r="D26" i="1" s="1"/>
  <c r="E26" i="1" s="1"/>
  <c r="L3" i="19"/>
  <c r="L4" i="19" l="1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2" i="19"/>
  <c r="D47" i="19" l="1"/>
  <c r="M3" i="19" s="1"/>
  <c r="G18" i="19" l="1"/>
  <c r="E7" i="1" l="1"/>
  <c r="E8" i="1"/>
  <c r="D10" i="1"/>
  <c r="E10" i="1" s="1"/>
  <c r="C59" i="1" l="1"/>
  <c r="B14" i="22"/>
  <c r="G55" i="1" l="1"/>
  <c r="B1" i="23" l="1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AX37" i="20" l="1"/>
  <c r="AT37" i="20"/>
  <c r="AP37" i="20"/>
  <c r="AL37" i="20"/>
  <c r="D31" i="1" s="1"/>
  <c r="E31" i="1" s="1"/>
  <c r="J37" i="20"/>
  <c r="F37" i="20"/>
  <c r="B37" i="20"/>
  <c r="D22" i="1" s="1"/>
  <c r="I18" i="19" l="1"/>
  <c r="B18" i="19" l="1"/>
  <c r="L18" i="19" s="1"/>
  <c r="D18" i="19"/>
  <c r="D9" i="1" s="1"/>
  <c r="E9" i="1" s="1"/>
  <c r="D36" i="1" l="1"/>
  <c r="E36" i="1" s="1"/>
  <c r="D35" i="1"/>
  <c r="E35" i="1" s="1"/>
  <c r="D34" i="1"/>
  <c r="E34" i="1" s="1"/>
  <c r="D24" i="1"/>
  <c r="E24" i="1" s="1"/>
  <c r="D23" i="1"/>
  <c r="E23" i="1" s="1"/>
  <c r="D14" i="1"/>
  <c r="E14" i="1" s="1"/>
  <c r="D25" i="1"/>
  <c r="D6" i="1"/>
  <c r="C16" i="1"/>
  <c r="E25" i="1" l="1"/>
  <c r="M18" i="19"/>
  <c r="E22" i="1"/>
  <c r="E6" i="1"/>
  <c r="E16" i="1" s="1"/>
  <c r="D16" i="1" l="1"/>
  <c r="D29" i="1" l="1"/>
  <c r="E29" i="1" s="1"/>
  <c r="D38" i="1" l="1"/>
  <c r="E38" i="1" l="1"/>
  <c r="D41" i="1"/>
</calcChain>
</file>

<file path=xl/sharedStrings.xml><?xml version="1.0" encoding="utf-8"?>
<sst xmlns="http://schemas.openxmlformats.org/spreadsheetml/2006/main" count="1174" uniqueCount="931">
  <si>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</si>
  <si>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</si>
  <si>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</si>
  <si>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</si>
  <si>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</si>
  <si>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</si>
  <si>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</si>
  <si>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</si>
  <si>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</si>
  <si>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</si>
  <si>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</si>
  <si>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</si>
  <si>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</si>
  <si>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</si>
  <si>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</si>
  <si>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</si>
  <si>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</si>
  <si>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</si>
  <si>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</si>
  <si>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</si>
  <si>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</si>
  <si>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</si>
  <si>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</si>
  <si>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</si>
  <si>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</si>
  <si>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</si>
  <si>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</si>
  <si>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</si>
  <si>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</si>
  <si>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</si>
  <si>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</si>
  <si>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</si>
  <si>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</si>
  <si>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</si>
  <si>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</si>
  <si>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</si>
  <si>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</si>
  <si>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</si>
  <si>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</si>
  <si>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</si>
  <si>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</si>
  <si>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</si>
  <si>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</si>
  <si>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</si>
  <si>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</si>
  <si>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</si>
  <si>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</si>
  <si>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</si>
  <si>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</si>
  <si>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</si>
  <si>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</si>
  <si>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</si>
  <si>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</si>
  <si>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</si>
  <si>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</si>
  <si>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</si>
  <si>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</si>
  <si>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</si>
  <si>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</si>
  <si>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</si>
  <si>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</si>
  <si>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</si>
  <si>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</si>
  <si>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</si>
  <si>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</si>
  <si>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</si>
  <si>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</si>
  <si>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</si>
  <si>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</si>
  <si>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</si>
  <si>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</si>
  <si>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</si>
  <si>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</si>
  <si>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</si>
  <si>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</si>
  <si>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</si>
  <si>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</si>
  <si>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</si>
  <si>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</si>
  <si>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Carryover</t>
  </si>
  <si>
    <t>Operating/project expenses</t>
  </si>
  <si>
    <t>Reserve/R&amp;D Fund Allocations</t>
  </si>
  <si>
    <t>Recorded Books - Transparent Languages</t>
  </si>
  <si>
    <t>carryover</t>
  </si>
  <si>
    <t>remove from reserve</t>
  </si>
  <si>
    <t>Carryover Totals</t>
  </si>
  <si>
    <t>Digital Content</t>
  </si>
  <si>
    <t>Other Notes</t>
  </si>
  <si>
    <t>Historical Newspaper Uploads</t>
  </si>
  <si>
    <t>Historical Newspaper Hosting</t>
  </si>
  <si>
    <t>*for 2020 to 2021 carryover, $7,200 from donations carryover needs to go to Historical Newspaper Uploads from mis-allocated Ann Tice/Stock Donations on 11/30/2018 and 1/8/2019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</si>
  <si>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</si>
  <si>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</si>
  <si>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</si>
  <si>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</si>
  <si>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</si>
  <si>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</si>
  <si>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</si>
  <si>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</si>
  <si>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</si>
  <si>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</si>
  <si>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</si>
  <si>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</si>
  <si>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</si>
  <si>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</si>
  <si>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</si>
  <si>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</si>
  <si>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</si>
  <si>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</si>
  <si>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</si>
  <si>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</si>
  <si>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</si>
  <si>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</si>
  <si>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</si>
  <si>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</si>
  <si>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</si>
  <si>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</si>
  <si>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</si>
  <si>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</si>
  <si>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</si>
  <si>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WHS - MFO-0000145/2021 Film to digital WNA and OCR - Digital Image made Keyword searchable</t>
  </si>
  <si>
    <t>CD0066921032256</t>
  </si>
  <si>
    <t>00669DA21003556</t>
  </si>
  <si>
    <t>00669DA21029392</t>
  </si>
  <si>
    <t>00669DA21029393</t>
  </si>
  <si>
    <t>00669DA21033385</t>
  </si>
  <si>
    <t>x</t>
  </si>
  <si>
    <t>CD0066921006148</t>
  </si>
  <si>
    <t>FREE-21001440</t>
  </si>
  <si>
    <t>OCLC 1000091566, MARC Records</t>
  </si>
  <si>
    <t>CD0066920438099</t>
  </si>
  <si>
    <t>CD0066920453478</t>
  </si>
  <si>
    <t>CD0066920453573</t>
  </si>
  <si>
    <t>CD0066920455316</t>
  </si>
  <si>
    <t>00669DA20460165</t>
  </si>
  <si>
    <t>00669DA20460164</t>
  </si>
  <si>
    <t>00669DA21003556, manual payment</t>
  </si>
  <si>
    <t>00669DA21029392, manual payment</t>
  </si>
  <si>
    <t>00669DA21029393, manual payment</t>
  </si>
  <si>
    <t>00669DA21033385, manual payment</t>
  </si>
  <si>
    <t>5JAN21Preorder</t>
  </si>
  <si>
    <t>00669CO21006161</t>
  </si>
  <si>
    <t>0 Checkouts Remainin</t>
  </si>
  <si>
    <t>00669CO21006162</t>
  </si>
  <si>
    <t xml:space="preserve">0 Time Remaining w/ </t>
  </si>
  <si>
    <t>00669CO21006160</t>
  </si>
  <si>
    <t>APO Jan Nhw</t>
  </si>
  <si>
    <t>00669CO21006169</t>
  </si>
  <si>
    <t>HD 25:1 Audiobooks</t>
  </si>
  <si>
    <t>00669CO21006171</t>
  </si>
  <si>
    <t>Jan Adult bestseller</t>
  </si>
  <si>
    <t>00669CO21006170</t>
  </si>
  <si>
    <t>Metered HD 20:1 eBoo</t>
  </si>
  <si>
    <t>00669CO21006172</t>
  </si>
  <si>
    <t>OC/OU HD 20:1 eBooks</t>
  </si>
  <si>
    <t>00669CO21006189</t>
  </si>
  <si>
    <t>10:1 ratio under $20</t>
  </si>
  <si>
    <t>PO Feb 2021 KH</t>
  </si>
  <si>
    <t>00669CO21009378</t>
  </si>
  <si>
    <t>00669CO21009377</t>
  </si>
  <si>
    <t>00669DA21011758</t>
  </si>
  <si>
    <t>12JAN21Preorder</t>
  </si>
  <si>
    <t>00669DA21017184</t>
  </si>
  <si>
    <t>15JAN21Preorder</t>
  </si>
  <si>
    <t>00669DA21020275</t>
  </si>
  <si>
    <t>19JAN21Preorder</t>
  </si>
  <si>
    <t>00669DA21022187</t>
  </si>
  <si>
    <t>20JAN21Preorder</t>
  </si>
  <si>
    <t>00669CO21021598</t>
  </si>
  <si>
    <t>00669CO21021599</t>
  </si>
  <si>
    <t>00669CO21021597</t>
  </si>
  <si>
    <t>AAudio RTL Jan CH</t>
  </si>
  <si>
    <t>00669CO21021615</t>
  </si>
  <si>
    <t>00669CO21021614</t>
  </si>
  <si>
    <t>00669CO21021633</t>
  </si>
  <si>
    <t>Juv YA RTL E and Aud</t>
  </si>
  <si>
    <t>00669CO21021934</t>
  </si>
  <si>
    <t>RTL unabridged copy</t>
  </si>
  <si>
    <t>Jan Ad bestseller 2</t>
  </si>
  <si>
    <t>00669DA21028828</t>
  </si>
  <si>
    <t>25JAN21Preorder</t>
  </si>
  <si>
    <t>26JAN21Preorder</t>
  </si>
  <si>
    <t>00669CO21028437</t>
  </si>
  <si>
    <t>00669CO21028435</t>
  </si>
  <si>
    <t>00669CO21028440</t>
  </si>
  <si>
    <t>00669CO21028436</t>
  </si>
  <si>
    <t>00669CO21028434</t>
  </si>
  <si>
    <t>ARTL Ebook Jan JW</t>
  </si>
  <si>
    <t>00669CO21028439</t>
  </si>
  <si>
    <t>Jan Adult bestsell 3</t>
  </si>
  <si>
    <t>00669CO21028438</t>
  </si>
  <si>
    <t>missingseries1/21</t>
  </si>
  <si>
    <t>00669CO21028451</t>
  </si>
  <si>
    <t>00669CO21028448</t>
  </si>
  <si>
    <t>Jan Sale w/holds</t>
  </si>
  <si>
    <t>00669CO21028450</t>
  </si>
  <si>
    <t>Holds w/No Copies</t>
  </si>
  <si>
    <t>00669CO21028452</t>
  </si>
  <si>
    <t>JYA SP JAN KM</t>
  </si>
  <si>
    <t>00669CO21028449</t>
  </si>
  <si>
    <t>JYA GN JAN SJ</t>
  </si>
  <si>
    <t>00669CO21028453</t>
  </si>
  <si>
    <t>JYA GL JAN SJ</t>
  </si>
  <si>
    <t>27JAN21Preorder</t>
  </si>
  <si>
    <t>00669DA21033386</t>
  </si>
  <si>
    <t>28JAN21Preorder</t>
  </si>
  <si>
    <t>00669CO21034369</t>
  </si>
  <si>
    <t>HOLDS</t>
  </si>
  <si>
    <t>00669CO21034383</t>
  </si>
  <si>
    <t>Adv+/No Cons w/holds</t>
  </si>
  <si>
    <t>00669CO21034385</t>
  </si>
  <si>
    <t>AFIC LG+ JAN SJ</t>
  </si>
  <si>
    <t>00669CO21034384</t>
  </si>
  <si>
    <t>AFIC MU JAN JP</t>
  </si>
  <si>
    <t>00669CO21034398</t>
  </si>
  <si>
    <t>AFIC ROM JAN JP</t>
  </si>
  <si>
    <t>00669CO21034396</t>
  </si>
  <si>
    <t>AFIC SC JAN SJ</t>
  </si>
  <si>
    <t>00669CO21034395</t>
  </si>
  <si>
    <t>AFIC SP JAN KM</t>
  </si>
  <si>
    <t>00669CO21034397</t>
  </si>
  <si>
    <t>AlexAwardsKA</t>
  </si>
  <si>
    <t>00669CO21034388</t>
  </si>
  <si>
    <t>ANFIC CO JAN SJ</t>
  </si>
  <si>
    <t>00669CO21034387</t>
  </si>
  <si>
    <t>ANFIC GA JAN SL</t>
  </si>
  <si>
    <t>00669CO21034389</t>
  </si>
  <si>
    <t>ANFIC HE JAN RS</t>
  </si>
  <si>
    <t>00669CO21034390</t>
  </si>
  <si>
    <t>ANFIC HI JAN SL</t>
  </si>
  <si>
    <t>00669CO21034392</t>
  </si>
  <si>
    <t>ANFIC HO JAN DM</t>
  </si>
  <si>
    <t>00669CO21034393</t>
  </si>
  <si>
    <t>ANFIC PA JAN RS</t>
  </si>
  <si>
    <t>00669CO21034391</t>
  </si>
  <si>
    <t>ANFIC SP JAN KM</t>
  </si>
  <si>
    <t>00669CO21034394</t>
  </si>
  <si>
    <t>ANFIC SR JAN DM</t>
  </si>
  <si>
    <t>00669CO21034411</t>
  </si>
  <si>
    <t>JuvMediaAwardsKA</t>
  </si>
  <si>
    <t>00669CO21034409</t>
  </si>
  <si>
    <t>00669CO21034410</t>
  </si>
  <si>
    <t>OwnEbookNotAudio</t>
  </si>
  <si>
    <t>00669CO21034427</t>
  </si>
  <si>
    <t>00669CO21034428</t>
  </si>
  <si>
    <t>00669CO21034429</t>
  </si>
  <si>
    <t>00669CO21034433</t>
  </si>
  <si>
    <t>00669CP21035528</t>
  </si>
  <si>
    <t>January CPC</t>
  </si>
  <si>
    <t>Recorded Books</t>
  </si>
  <si>
    <t>Other Expenses</t>
  </si>
  <si>
    <t>carry over to digital content</t>
  </si>
  <si>
    <t>carry over to historical newspaper uploads</t>
  </si>
  <si>
    <t>carry over to LSTA historical newspaper project</t>
  </si>
  <si>
    <t>carry over to reserve</t>
  </si>
  <si>
    <t>carry over to website</t>
  </si>
  <si>
    <t>carry over to historical newspaper hosting</t>
  </si>
  <si>
    <t>carry over to R&amp;D</t>
  </si>
  <si>
    <t>Donations*</t>
  </si>
  <si>
    <t>H-0073894</t>
  </si>
  <si>
    <t>Program management*</t>
  </si>
  <si>
    <t xml:space="preserve">*Original budget amount for project management was $56,000. $7,500 from Reserve is being allocated to Program Management for 2021 as part of the Technology Collaborative, for a total Program Management fee of $63,500. </t>
  </si>
  <si>
    <t>d.2</t>
  </si>
  <si>
    <t>d.1</t>
  </si>
  <si>
    <t>d.3</t>
  </si>
  <si>
    <t>Magazine Collection</t>
  </si>
  <si>
    <t>LSTA Newspaper Project</t>
  </si>
  <si>
    <t>Belleville Public Library - Item: wpl010 - Transparent Language: 2/1/21 - 1/31/22</t>
  </si>
  <si>
    <t>Brodhead Memorial Public Lib - Item: rec040 - Recorded Books Transparent Language: 2/1/21 - 1/31/22</t>
  </si>
  <si>
    <t>Cambridge Community Library - Item: rec040 - Recorded Books Transparent Language: 2/1/21 - 1/31/22, includes WiLS service fee $</t>
  </si>
  <si>
    <t>Nekoosa C. &amp; J. Lester Library - Item: rec040 - Recorded Books Transparent Language: 2/1/21 - 1/31/22</t>
  </si>
  <si>
    <t>Columbus Public Library - Item: rec040 - Recorded Books Transparent Language: 2/1/21 - 1/31/22</t>
  </si>
  <si>
    <t>Brookfield Public Library - Item: wpl010 - OverDrive Magazine Collection Cooperative Purchase, Feb 2021</t>
  </si>
  <si>
    <t>Brown County Public Library - Item: wpl010 - OverDrive Magazine Collection Cooperative Purchase, Feb 2021</t>
  </si>
  <si>
    <t>Kenosha Public Library - Item: wpl010 - OverDrive Magazine Collection Cooperative Purchase, Feb 2021</t>
  </si>
  <si>
    <t>WI Rapids McMillan Mem Library - Item: wpl010 - OverDrive Magazine Collection Cooperative Purchase, Feb 2021</t>
  </si>
  <si>
    <t>Milwaukee County Fed Libr Syst - Item: wpl010 - OverDrive Magazine Collection Cooperative Purchase, Feb 2021</t>
  </si>
  <si>
    <t>Manitowoc-Calumet LibSys - Item: wpl010 - OverDrive Magazine Collection Cooperative Purchase, Feb 2021</t>
  </si>
  <si>
    <t>Monarch Library System - Item: wpl010 - OverDrive Magazine Collection Cooperative Purchase, Feb 2021</t>
  </si>
  <si>
    <t>2021 budget</t>
  </si>
  <si>
    <t>carry over to recorded books</t>
  </si>
  <si>
    <t>Bluehost - WI historical newspaper domain</t>
  </si>
  <si>
    <t>Brown County Public Library - Item: rec040 - Recorded Books Transparent Language: 2/1/21 - 1/31/22</t>
  </si>
  <si>
    <t>Milwaukee County Fed Libr Syst - Item: rec040 - Recorded Books Transparent Language: 2/1/21 - 1/31/22</t>
  </si>
  <si>
    <t>IFLS Library System - Item: rec040 - Recorded Books Transparent Language: 2/1/21 - 1/31/22</t>
  </si>
  <si>
    <t>Nicolet Federated Libr System - Item: rec040 - Recorded Books Transparent Language: 2/1/21 - 1/31/22</t>
  </si>
  <si>
    <t>Monarch Library System - Item: rec040 - Recorded Books Transparent Language: 2/1/21 - 1/31/22</t>
  </si>
  <si>
    <t>Winnefox Library System - Item: rec040 - Recorded Books Transparent Language: 2/1/21 - 1/31/22</t>
  </si>
  <si>
    <t>Arrowhead Library System - Item: rec040 - Recorded Books Transparent Language: 2/1/21 - 1/31/22</t>
  </si>
  <si>
    <t>Southwest WI Library System - Item: rec040 - Recorded Books Transparent Language: 2/1/21 - 1/31/22</t>
  </si>
  <si>
    <t>Deerfield Public Library - Item: rec040 - Recorded Books Transparent Language: 2/1/21 - 1/31/22</t>
  </si>
  <si>
    <t>Fitchburg Public Library - Item: rec040 - Recorded Books Transparent Language: 2/1/21 - 1/31/22</t>
  </si>
  <si>
    <t>George Culver Community Lib - - Item: rec040 - Recorded Books Transparent Language: 2/1/21 - 1/31/22</t>
  </si>
  <si>
    <t>Marshall Community Library - Item: rec040 - Recorded Books Transparent Language: 2/1/21 - 1/31/22</t>
  </si>
  <si>
    <t>Mazomanie Free Library - Item: rec040 - Recorded Books Transparent Language: 2/1/21 - 1/31/22</t>
  </si>
  <si>
    <t>Monticello Public Library - Item: rec040 - Recorded Books Transparent Language: 2/1/21 - 1/31/22</t>
  </si>
  <si>
    <t>New Glarus Public Library - Item: rec040 - Recorded Books Transparent Language: 2/1/21 - 1/31/22</t>
  </si>
  <si>
    <t>Oregon Public Library - Item: rec040 - Recorded Books Transparent Language: 2/1/21 - 1/31/22</t>
  </si>
  <si>
    <t>Portage County Public Library - Item: rec040 - Recorded Books Transparent Language: 2/1/21 - 1/31/22</t>
  </si>
  <si>
    <t>Portage Public Library - Item: rec040 - Recorded Books Transparent Language: 2/1/21 - 1/31/22</t>
  </si>
  <si>
    <t>Prairie du Sac Public Library - Item: rec040 - Recorded Books Transparent Language: 2/1/21 - 1/31/22</t>
  </si>
  <si>
    <t>Rock Springs Public Library - Item: rec040 - Recorded Books Transparent Language: 2/1/21 - 1/31/22</t>
  </si>
  <si>
    <t>Spring Green Community Library - Item: rec040 - Recorded Books Transparent Language: 2/1/21 - 1/31/22</t>
  </si>
  <si>
    <t>Stoughton Public Library - Item: rec040 - Recorded Books Transparent Language: 2/1/21 - 1/31/22</t>
  </si>
  <si>
    <t>Sun Prairie Public Library - Item: rec040 - Recorded Books Transparent Language: 2/1/21 - 1/31/22</t>
  </si>
  <si>
    <t>Verona Public Library - Item: rec040 - Recorded Books Transparent Language: 2/1/21 - 1/31/22</t>
  </si>
  <si>
    <t>Wyocena Public Library - Item: rec040 - Recorded Books Transparent Language: 2/1/21 - 1/31/22</t>
  </si>
  <si>
    <t>Cross Plains Garfoot Pub Lib - Item: rec040 - Recorded Books Transparent Language: 2/1/21 - 1/31/22</t>
  </si>
  <si>
    <t>GEN 053 WiLS mgmt fees</t>
  </si>
  <si>
    <t>CD0066921074585</t>
  </si>
  <si>
    <t>OCLC 1000097533, MARC Records</t>
  </si>
  <si>
    <t>00669MG21046285</t>
  </si>
  <si>
    <t>FREE-21004524</t>
  </si>
  <si>
    <t>APO Mar Nhw</t>
  </si>
  <si>
    <t>JYAPO Feb KZ</t>
  </si>
  <si>
    <t>00669DA21055889</t>
  </si>
  <si>
    <t>13FEB21Preorder</t>
  </si>
  <si>
    <t>00669DA21047041</t>
  </si>
  <si>
    <t>7FEB21Preorder</t>
  </si>
  <si>
    <t>00669DA21050397</t>
  </si>
  <si>
    <t>9FEB21Preorder</t>
  </si>
  <si>
    <t>00669CO21049037</t>
  </si>
  <si>
    <t>00669CO21074624</t>
  </si>
  <si>
    <t>JYA GL FEB SJ</t>
  </si>
  <si>
    <t>00669CO21074628</t>
  </si>
  <si>
    <t>JYA GN FEB SJ</t>
  </si>
  <si>
    <t>00669CO21062576</t>
  </si>
  <si>
    <t>00669DA21074458</t>
  </si>
  <si>
    <t>27FEB21Preorder</t>
  </si>
  <si>
    <t>00669CO21074605</t>
  </si>
  <si>
    <t>ANFIC GA FEB SL</t>
  </si>
  <si>
    <t>00669DA21068465</t>
  </si>
  <si>
    <t>23FEB21Preorder</t>
  </si>
  <si>
    <t>00669CO21042880</t>
  </si>
  <si>
    <t>Expired holds</t>
  </si>
  <si>
    <t>00669CO21042967</t>
  </si>
  <si>
    <t>00669CO21074627</t>
  </si>
  <si>
    <t>ANFIC SR FEB DM</t>
  </si>
  <si>
    <t>00669DA21040854</t>
  </si>
  <si>
    <t>2FEB21Preorder</t>
  </si>
  <si>
    <t>00669CO21074586</t>
  </si>
  <si>
    <t>Seriesgaps/Requests</t>
  </si>
  <si>
    <t>00669CO21074602</t>
  </si>
  <si>
    <t>00669CO21074626</t>
  </si>
  <si>
    <t>JYA SP FEB KM</t>
  </si>
  <si>
    <t>00669CO21074620</t>
  </si>
  <si>
    <t>JYA MY FEB LEP</t>
  </si>
  <si>
    <t>00669CO21074599</t>
  </si>
  <si>
    <t>AFIC ROM FEB JP</t>
  </si>
  <si>
    <t>00669CO21074619</t>
  </si>
  <si>
    <t>ANFIC PO FEB DM</t>
  </si>
  <si>
    <t>00669CO21074608</t>
  </si>
  <si>
    <t>ANFIC HE FEB RS</t>
  </si>
  <si>
    <t>00669CO21074606</t>
  </si>
  <si>
    <t>ANFIC PA FEB RS</t>
  </si>
  <si>
    <t>00669CO21074609</t>
  </si>
  <si>
    <t>ANFIC CO FEB SJ</t>
  </si>
  <si>
    <t>00669CO21074617</t>
  </si>
  <si>
    <t>ANFIC SP FEB KM</t>
  </si>
  <si>
    <t>00669CO21074621</t>
  </si>
  <si>
    <t>ANFIC HO FEB DM</t>
  </si>
  <si>
    <t>00669CO21074622</t>
  </si>
  <si>
    <t>ANFIC HI FEB RS</t>
  </si>
  <si>
    <t>00669CO21074596</t>
  </si>
  <si>
    <t>AFIC LG+ FEB SJ</t>
  </si>
  <si>
    <t>00669CO21074595</t>
  </si>
  <si>
    <t>00669CO21074600</t>
  </si>
  <si>
    <t>AFIC MU FEB JP</t>
  </si>
  <si>
    <t>00669CO21074601</t>
  </si>
  <si>
    <t>AFIC SC FEB SJ</t>
  </si>
  <si>
    <t>00669CO21074597</t>
  </si>
  <si>
    <t>AFIC MY Feb CH</t>
  </si>
  <si>
    <t>00669CO21074607</t>
  </si>
  <si>
    <t>AFIC SP FEB KM</t>
  </si>
  <si>
    <t>00669CO21062553</t>
  </si>
  <si>
    <t>00669CO21049034</t>
  </si>
  <si>
    <t>00669CO21062574</t>
  </si>
  <si>
    <t>00669CO21062554</t>
  </si>
  <si>
    <t>Larry Meiller Bk Cl</t>
  </si>
  <si>
    <t>00669DA21058396</t>
  </si>
  <si>
    <t>16FEB21Preorder</t>
  </si>
  <si>
    <t>00669CO21042964</t>
  </si>
  <si>
    <t>00669DA21068464</t>
  </si>
  <si>
    <t>00669CO21074625</t>
  </si>
  <si>
    <t>JYABEST Feb KZ</t>
  </si>
  <si>
    <t>00669CO21073412</t>
  </si>
  <si>
    <t>ABest Feb 2 JW</t>
  </si>
  <si>
    <t>00669CO21074587</t>
  </si>
  <si>
    <t>00669CO21062555</t>
  </si>
  <si>
    <t>00669CO21049038</t>
  </si>
  <si>
    <t>00669CO21042881</t>
  </si>
  <si>
    <t>00669CO21074594</t>
  </si>
  <si>
    <t>Adult eBook RTL</t>
  </si>
  <si>
    <t>00669CO21062556</t>
  </si>
  <si>
    <t>ABest Feb 1 JW</t>
  </si>
  <si>
    <t>00669CO21074598</t>
  </si>
  <si>
    <t>Sale - February 2021</t>
  </si>
  <si>
    <t>00669DA21050396</t>
  </si>
  <si>
    <t>00669CO21062575</t>
  </si>
  <si>
    <t>ARTL Audio Feb CH</t>
  </si>
  <si>
    <t>00669CO21042966</t>
  </si>
  <si>
    <t>00669CO21074623</t>
  </si>
  <si>
    <t>00669CO21042965</t>
  </si>
  <si>
    <t>00669CO21049036</t>
  </si>
  <si>
    <t>00669DA21040853</t>
  </si>
  <si>
    <t>00669CO21062578</t>
  </si>
  <si>
    <t>00669CO21062577</t>
  </si>
  <si>
    <t>00669CO21049035</t>
  </si>
  <si>
    <t>00669CO21074618</t>
  </si>
  <si>
    <t>OCLC 1000103842, MARC Records</t>
  </si>
  <si>
    <t>00669CO21078800</t>
  </si>
  <si>
    <t>RTL</t>
  </si>
  <si>
    <t>00669CO21078976</t>
  </si>
  <si>
    <t>00669CO21078979</t>
  </si>
  <si>
    <t>00669CO21078980</t>
  </si>
  <si>
    <t>OldHold/NewVersion</t>
  </si>
  <si>
    <t>00669DA21081146</t>
  </si>
  <si>
    <t>2MAR21Preorder</t>
  </si>
  <si>
    <t>00669DA21081621</t>
  </si>
  <si>
    <t>00669CO21088937</t>
  </si>
  <si>
    <t>KH PO April 2021</t>
  </si>
  <si>
    <t>00669DA21090955</t>
  </si>
  <si>
    <t>9MAR21Preorder</t>
  </si>
  <si>
    <t>00669CO21089654</t>
  </si>
  <si>
    <t>00669CO21089666</t>
  </si>
  <si>
    <t>00669CO21089665</t>
  </si>
  <si>
    <t>00669CO21089664</t>
  </si>
  <si>
    <t>ABest Mar 1 JW</t>
  </si>
  <si>
    <t>00669CO21089663</t>
  </si>
  <si>
    <t>00669CO21089684</t>
  </si>
  <si>
    <t>00669CO21089686</t>
  </si>
  <si>
    <t>00669CO21089685</t>
  </si>
  <si>
    <t>00669CO21089687</t>
  </si>
  <si>
    <t>00669SU21096247</t>
  </si>
  <si>
    <t>Book Club</t>
  </si>
  <si>
    <t>00669SU21096248</t>
  </si>
  <si>
    <t>00669SU21096249</t>
  </si>
  <si>
    <t>00669SU21096250</t>
  </si>
  <si>
    <t>00669CO21100475</t>
  </si>
  <si>
    <t>00669CO21100490</t>
  </si>
  <si>
    <t>00669DA21103837</t>
  </si>
  <si>
    <t>16MAR21Preorder</t>
  </si>
  <si>
    <t>00669CO21105069</t>
  </si>
  <si>
    <t>00669CO21105068</t>
  </si>
  <si>
    <t>00669CO21105067</t>
  </si>
  <si>
    <t>00669SU21105134</t>
  </si>
  <si>
    <t>Duke Classics Ebook</t>
  </si>
  <si>
    <t>00669DA21109168</t>
  </si>
  <si>
    <t>20MAR21Preorder</t>
  </si>
  <si>
    <t>00669CO21109876</t>
  </si>
  <si>
    <t>00669CO21110108</t>
  </si>
  <si>
    <t>00669CO21110106</t>
  </si>
  <si>
    <t>RFP:Staffrequestsnhw</t>
  </si>
  <si>
    <t>00669CO21110107</t>
  </si>
  <si>
    <t>00669CO21110328</t>
  </si>
  <si>
    <t>ARTL Ebook Mar JW</t>
  </si>
  <si>
    <t>00669DA21112399</t>
  </si>
  <si>
    <t>23MAR21Preorder</t>
  </si>
  <si>
    <t>00669DA21112909</t>
  </si>
  <si>
    <t>00669CO21114343</t>
  </si>
  <si>
    <t>LITA</t>
  </si>
  <si>
    <t>00669CO21114808</t>
  </si>
  <si>
    <t>00669CO21114827</t>
  </si>
  <si>
    <t>00669CO21114841</t>
  </si>
  <si>
    <t>AFIC LG+ MAR SJ</t>
  </si>
  <si>
    <t>00669CO21114824</t>
  </si>
  <si>
    <t>AFIC MU MAR JP</t>
  </si>
  <si>
    <t>00669CO21114838</t>
  </si>
  <si>
    <t>AFIC ROM MAR JP</t>
  </si>
  <si>
    <t>00669CO21114833</t>
  </si>
  <si>
    <t>AFIC SC MAR SJ</t>
  </si>
  <si>
    <t>00669CO21114837</t>
  </si>
  <si>
    <t>AFIC SP MAR KM</t>
  </si>
  <si>
    <t>00669CO21114828</t>
  </si>
  <si>
    <t>ANF PO MAR DM</t>
  </si>
  <si>
    <t>00669CO21114836</t>
  </si>
  <si>
    <t>ANFIC CO MAR SJ</t>
  </si>
  <si>
    <t>00669CO21114848</t>
  </si>
  <si>
    <t>ANFIC GA MAR SL</t>
  </si>
  <si>
    <t>00669CO21114844</t>
  </si>
  <si>
    <t>00669CO21114846</t>
  </si>
  <si>
    <t>March SF/F J/YA</t>
  </si>
  <si>
    <t>00669CO21114850</t>
  </si>
  <si>
    <t>March J/YA series</t>
  </si>
  <si>
    <t>00669CO21114845</t>
  </si>
  <si>
    <t>ANFIC SR MAR DM</t>
  </si>
  <si>
    <t>00669CO21114849</t>
  </si>
  <si>
    <t>ANFIC SP MAR KM</t>
  </si>
  <si>
    <t>00669CO21114847</t>
  </si>
  <si>
    <t>JYAPO AB</t>
  </si>
  <si>
    <t>00669CO21114864</t>
  </si>
  <si>
    <t>JYABest AB</t>
  </si>
  <si>
    <t>00669CO21114865</t>
  </si>
  <si>
    <t>JYA SP MAR KM</t>
  </si>
  <si>
    <t>00669CO21114860</t>
  </si>
  <si>
    <t>JYA RTL Ebook MAR KM</t>
  </si>
  <si>
    <t>00669CO21114862</t>
  </si>
  <si>
    <t>JYA GL MAR SJ</t>
  </si>
  <si>
    <t>00669CO21114859</t>
  </si>
  <si>
    <t>ANFIC PA MAR RS</t>
  </si>
  <si>
    <t>00669CO21114863</t>
  </si>
  <si>
    <t>JYA RTL AudioMAR KM</t>
  </si>
  <si>
    <t>00669CO21114861</t>
  </si>
  <si>
    <t>JYA MU MAR KM</t>
  </si>
  <si>
    <t>00669CO21114866</t>
  </si>
  <si>
    <t>JYA GN MAR SJ</t>
  </si>
  <si>
    <t>00669CO21114858</t>
  </si>
  <si>
    <t>ANFIC HO MAR DM</t>
  </si>
  <si>
    <t>00669CO21114868</t>
  </si>
  <si>
    <t>ANFIC HE MAR RS</t>
  </si>
  <si>
    <t>00669CO21114867</t>
  </si>
  <si>
    <t>ANFIC HI MAR SL</t>
  </si>
  <si>
    <t>00669DA21122137</t>
  </si>
  <si>
    <t>29MAR21Preorder</t>
  </si>
  <si>
    <t>00669CO21121982</t>
  </si>
  <si>
    <t>00669CO21121980</t>
  </si>
  <si>
    <t>00669CO21121977</t>
  </si>
  <si>
    <t>ABest Mar 2 JW</t>
  </si>
  <si>
    <t>00669CO21121983</t>
  </si>
  <si>
    <t>ARTL EBOOK MAR CH</t>
  </si>
  <si>
    <t>00669CO21121976</t>
  </si>
  <si>
    <t>Sale-MAR2021 Mystery</t>
  </si>
  <si>
    <t>00669CO21121990</t>
  </si>
  <si>
    <t>AMYS Mar CH</t>
  </si>
  <si>
    <t>00669CO21121991</t>
  </si>
  <si>
    <t>ALUCKY MAR SQ</t>
  </si>
  <si>
    <t>00669DA21123811</t>
  </si>
  <si>
    <t>30MAR21Preorder</t>
  </si>
  <si>
    <t>00669DA21123812</t>
  </si>
  <si>
    <t>00669DA21127909</t>
  </si>
  <si>
    <t>31MAR21Preorder</t>
  </si>
  <si>
    <t>00669CO21078800, manual payment</t>
  </si>
  <si>
    <t>00669CO21078976, manual payment</t>
  </si>
  <si>
    <t>00669CO21078979, manual payment</t>
  </si>
  <si>
    <t>00669CO21078980, manual payment</t>
  </si>
  <si>
    <t>00669DA21081146, manual payment</t>
  </si>
  <si>
    <t>00669DA21081621, manual payment</t>
  </si>
  <si>
    <t>CD0066921089660</t>
  </si>
  <si>
    <t xml:space="preserve">Dreamhost - wplc lists.info domain </t>
  </si>
  <si>
    <t>Digital Divide Data Ventures - INV-VEN3930 - Digitization Newspapers Batch 1</t>
  </si>
  <si>
    <t>Digital Divide Data Ventures - INV-VEN4010 - Digitization Newspapers Batch 2</t>
  </si>
  <si>
    <t>Transfer for contribution to Recollection Wisconsin</t>
  </si>
  <si>
    <t>CD0066921084838 (Holds Reduction)</t>
  </si>
  <si>
    <t>Adams County Public Library - Item: rec040 - Recorded Books Transparent Language: 2/1/21 - 1/31/22</t>
  </si>
  <si>
    <t>Albany Albertson Mem Library - Item: rec040 - Recorded Books Transparent Language: 2/1/21 - 1/31/22</t>
  </si>
  <si>
    <t>Black Earth Public Library - Item: rec040 - Recorded Books Transparent Language: 2/1/21 - 1/31/22</t>
  </si>
  <si>
    <t>Cambria Jane Morgan Mem Lib - Item: rec040 - Recorded Books Transparent Language: 2/1/21 - 1/31/22</t>
  </si>
  <si>
    <t>Lodi Women's Club Public Lib - Item: rec040 - Recorded Books Transparent Language: 2/1/21 - 1/31/22</t>
  </si>
  <si>
    <t>Madison Public Library - Item: rec040 - Recorded Books Transparent Language: 2/1/21 - 1/31/22</t>
  </si>
  <si>
    <t>Everett Roehl Marshfield Publi - Item: rec040 - Recorded Books Transparent Language: 2/1/21 - 1/31/22</t>
  </si>
  <si>
    <t>McFarland E.D. Locke Public Li - Item: rec040 - Recorded Books Transparent Language: 2/1/21 - 1/31/22</t>
  </si>
  <si>
    <t>Monona Public Library - Item: rec040 - Recorded Books Transparent Language: 2/1/21 - 1/31/22</t>
  </si>
  <si>
    <t>Monroe Public Library - Item: rec040 - Recorded Books Transparent Language: 2/1/21 - 1/31/22</t>
  </si>
  <si>
    <t>Mount Horeb Public Library - Item: rec040 - Recorded Books Transparent Language: 2/1/21 - 1/31/22</t>
  </si>
  <si>
    <t>Plain Kraemer Lib &amp; Comm Cente - Item: rec040 - Recorded Books Transparent Language: 2/1/21 - 1/31/22</t>
  </si>
  <si>
    <t>Poynette Area Public Library - Item: rec040 - Recorded Books Transparent Language: 2/1/21 - 1/31/22</t>
  </si>
  <si>
    <t>Hutchinson Memorial Lib - Rand - Item: rec040 - Recorded Books Transparent Language: 2/1/21 - 1/31/22</t>
  </si>
  <si>
    <t>Reedsburg Public Library - Item: rec040 - Recorded Books Transparent Language: 2/1/21 - 1/31/22</t>
  </si>
  <si>
    <t>Waunakee Public Library - Item: rec040 - Recorded Books Transparent Language: 2/1/21 - 1/31/22</t>
  </si>
  <si>
    <t>WI Dells Kilbourn Pub Library - Item: rec040 - Recorded Books Transparent Language: 2/1/21 - 1/31/22</t>
  </si>
  <si>
    <t>WI Rapids McMillan Mem Library - Item: rec040 - Recorded Books Transparent Language: 2/1/21 - 1/31/22</t>
  </si>
  <si>
    <t>CD0066921183912</t>
  </si>
  <si>
    <t>Preorders</t>
  </si>
  <si>
    <t>00669CO21131916</t>
  </si>
  <si>
    <t>00669CO21131914</t>
  </si>
  <si>
    <t>00669CO21131915</t>
  </si>
  <si>
    <t>00669CO21131924</t>
  </si>
  <si>
    <t>00669DA21133925</t>
  </si>
  <si>
    <t>6APR21Preorder</t>
  </si>
  <si>
    <t>00669CO21135248</t>
  </si>
  <si>
    <t>00669CO21135984</t>
  </si>
  <si>
    <t>00669CO21138107</t>
  </si>
  <si>
    <t>00669CO21140589</t>
  </si>
  <si>
    <t>00669CO21140596</t>
  </si>
  <si>
    <t>00669CO21140598</t>
  </si>
  <si>
    <t>00669CO21140595</t>
  </si>
  <si>
    <t>00669CO21140603</t>
  </si>
  <si>
    <t>00669CO21140615</t>
  </si>
  <si>
    <t>00669DA21142706</t>
  </si>
  <si>
    <t>13APR21Preorder</t>
  </si>
  <si>
    <t>00669CO21142244</t>
  </si>
  <si>
    <t>00669CO21142247</t>
  </si>
  <si>
    <t>00669CO21142256</t>
  </si>
  <si>
    <t>00669DA21149092</t>
  </si>
  <si>
    <t>16APR21Preorder</t>
  </si>
  <si>
    <t>00669SU21147607</t>
  </si>
  <si>
    <t>00669SU21147602</t>
  </si>
  <si>
    <t>00669SU21147613</t>
  </si>
  <si>
    <t>00669SU21147620</t>
  </si>
  <si>
    <t>00669SU21147626</t>
  </si>
  <si>
    <t>00669SU21147619</t>
  </si>
  <si>
    <t>00669SU21147625</t>
  </si>
  <si>
    <t>00669SU21148201</t>
  </si>
  <si>
    <t>00669SU21148196</t>
  </si>
  <si>
    <t>00669DA21159488</t>
  </si>
  <si>
    <t>19APR21Preorder</t>
  </si>
  <si>
    <t>00669DA21161212</t>
  </si>
  <si>
    <t>20APR21Preorder</t>
  </si>
  <si>
    <t>00669DA21164191</t>
  </si>
  <si>
    <t>21APR21Preorder</t>
  </si>
  <si>
    <t>00669DA21182478</t>
  </si>
  <si>
    <t>27APR21Preorder</t>
  </si>
  <si>
    <t>00669CO21183877</t>
  </si>
  <si>
    <t>00669CO21183870</t>
  </si>
  <si>
    <t>00669CO21183894</t>
  </si>
  <si>
    <t>ABest Apr 1 JW</t>
  </si>
  <si>
    <t>00669CO21183914</t>
  </si>
  <si>
    <t>AP0 May Nhw</t>
  </si>
  <si>
    <t>00669CO21183919</t>
  </si>
  <si>
    <t>ABest Apr 2 JW</t>
  </si>
  <si>
    <t>00669CO21183927</t>
  </si>
  <si>
    <t>00669CO21183933</t>
  </si>
  <si>
    <t>00669CO21183935</t>
  </si>
  <si>
    <t>00669CO21183929</t>
  </si>
  <si>
    <t>Adult Audio RTL</t>
  </si>
  <si>
    <t>00669CO21183942</t>
  </si>
  <si>
    <t>00669CO21183953</t>
  </si>
  <si>
    <t>HighHolds</t>
  </si>
  <si>
    <t>00669CO21183947</t>
  </si>
  <si>
    <t>Holds-Adv+/No Cons</t>
  </si>
  <si>
    <t>00669CO21183944</t>
  </si>
  <si>
    <t>April series J/YA</t>
  </si>
  <si>
    <t>00669CO21183950</t>
  </si>
  <si>
    <t>Sale-APR2021</t>
  </si>
  <si>
    <t>00669CO21183954</t>
  </si>
  <si>
    <t>JYA SP APR KM</t>
  </si>
  <si>
    <t>00669CO21183951</t>
  </si>
  <si>
    <t>AFIC LG+ APR SJ</t>
  </si>
  <si>
    <t>00669CO21183962</t>
  </si>
  <si>
    <t>AFIC MU APR JP</t>
  </si>
  <si>
    <t>00669CO21183958</t>
  </si>
  <si>
    <t>AFIC RO APR JP</t>
  </si>
  <si>
    <t>00669CO21183959</t>
  </si>
  <si>
    <t>AFIC SC APR SJ</t>
  </si>
  <si>
    <t>00669CO21184173</t>
  </si>
  <si>
    <t>AFIC SP APR KM</t>
  </si>
  <si>
    <t>00669CO21184181</t>
  </si>
  <si>
    <t>ALUCKY APR SQ</t>
  </si>
  <si>
    <t>00669CO21184183</t>
  </si>
  <si>
    <t>AMY Apr CH</t>
  </si>
  <si>
    <t>00669CO21184178</t>
  </si>
  <si>
    <t>ANF PO APR DM</t>
  </si>
  <si>
    <t>00669CO21184188</t>
  </si>
  <si>
    <t>ANFIC CO APR SJ</t>
  </si>
  <si>
    <t>00669CO21184187</t>
  </si>
  <si>
    <t>ANFIC GA APR SL</t>
  </si>
  <si>
    <t>00669CO21184193</t>
  </si>
  <si>
    <t>ANFIC HE APR RS</t>
  </si>
  <si>
    <t>00669CO21184191</t>
  </si>
  <si>
    <t>ANFIC HI APR RS</t>
  </si>
  <si>
    <t>00669CO21184220</t>
  </si>
  <si>
    <t>ANFIC HO APR DM</t>
  </si>
  <si>
    <t>00669CO21184232</t>
  </si>
  <si>
    <t>JYA MY APR LEP</t>
  </si>
  <si>
    <t>00669CO21184227</t>
  </si>
  <si>
    <t>April F/SF J/YA</t>
  </si>
  <si>
    <t>00669CO21184217</t>
  </si>
  <si>
    <t>ANFIC PA APR RS</t>
  </si>
  <si>
    <t>00669CO21184228</t>
  </si>
  <si>
    <t>ANFIC SP APR KM</t>
  </si>
  <si>
    <t>00669CO21184222</t>
  </si>
  <si>
    <t>ANFIC SR APR DM</t>
  </si>
  <si>
    <t>00669CO21184233</t>
  </si>
  <si>
    <t>JYA GL APR SJ</t>
  </si>
  <si>
    <t>00669CO21184231</t>
  </si>
  <si>
    <t>JYA GN APR SJ</t>
  </si>
  <si>
    <t>00669CO21184254</t>
  </si>
  <si>
    <t>JYA MU APR KM</t>
  </si>
  <si>
    <t>00669CO21184278</t>
  </si>
  <si>
    <t>AFIC MU MAY JP</t>
  </si>
  <si>
    <t>30APR21Preorder</t>
  </si>
  <si>
    <t>1MAY21Preorder</t>
  </si>
  <si>
    <t>CD0066921230026</t>
  </si>
  <si>
    <t>00669DA21209069</t>
  </si>
  <si>
    <t>00669DA21209461</t>
  </si>
  <si>
    <t>00669DA21211581</t>
  </si>
  <si>
    <t>3MAY21Preorder</t>
  </si>
  <si>
    <t>00669DA21213712</t>
  </si>
  <si>
    <t>4MAY21Preorder</t>
  </si>
  <si>
    <t>00669DA21213858</t>
  </si>
  <si>
    <t>00669DA21216166</t>
  </si>
  <si>
    <t>5MAY21Preorder</t>
  </si>
  <si>
    <t>00669DA21218743</t>
  </si>
  <si>
    <t>7MAY21Preorder</t>
  </si>
  <si>
    <t>00669DA21222352</t>
  </si>
  <si>
    <t>11MAY21Preorder</t>
  </si>
  <si>
    <t>00669CO21226449</t>
  </si>
  <si>
    <t>00669CO21226458</t>
  </si>
  <si>
    <t>00669CO21226469</t>
  </si>
  <si>
    <t>00669CO21226464</t>
  </si>
  <si>
    <t>00669CO21226472</t>
  </si>
  <si>
    <t>00669CO21226478</t>
  </si>
  <si>
    <t>June21 PreOrders</t>
  </si>
  <si>
    <t>00669DA21227207</t>
  </si>
  <si>
    <t>15MAY21Preorder</t>
  </si>
  <si>
    <t>00669DA21227609</t>
  </si>
  <si>
    <t>16MAY21Preorder</t>
  </si>
  <si>
    <t>00669SU21228448</t>
  </si>
  <si>
    <t>BB Booklife Elite</t>
  </si>
  <si>
    <t>00669DA21230521</t>
  </si>
  <si>
    <t>18MAY21Preorder</t>
  </si>
  <si>
    <t>00669CO21230011</t>
  </si>
  <si>
    <t>ABest May 1 JW</t>
  </si>
  <si>
    <t>00669CO21230015</t>
  </si>
  <si>
    <t>ARTL Ebook MAY JW</t>
  </si>
  <si>
    <t>00669CO21230019</t>
  </si>
  <si>
    <t>00669CO21230018</t>
  </si>
  <si>
    <t>00669CO21230024</t>
  </si>
  <si>
    <t>00669SU21230116</t>
  </si>
  <si>
    <t>Tantor 25</t>
  </si>
  <si>
    <t>00669SU21230353</t>
  </si>
  <si>
    <t>Tantor 25 cart 2</t>
  </si>
  <si>
    <t>00669SU21230358</t>
  </si>
  <si>
    <t>Sourcebooks sim use</t>
  </si>
  <si>
    <t>00669SU21230357</t>
  </si>
  <si>
    <t>open road #2</t>
  </si>
  <si>
    <t>00669DA21232580</t>
  </si>
  <si>
    <t>19MAY21Preorder</t>
  </si>
  <si>
    <t>00669DA21237875</t>
  </si>
  <si>
    <t>25MAY21Preorder</t>
  </si>
  <si>
    <t>00669CO21236748</t>
  </si>
  <si>
    <t>00669CO21236755</t>
  </si>
  <si>
    <t>00669CO21236761</t>
  </si>
  <si>
    <t>00669CO21236763</t>
  </si>
  <si>
    <t>Sale-MAY2021</t>
  </si>
  <si>
    <t>00669CO21236764</t>
  </si>
  <si>
    <t>00669CO21236769</t>
  </si>
  <si>
    <t>May SF/F YA/J Lorale</t>
  </si>
  <si>
    <t>00669CO21236762</t>
  </si>
  <si>
    <t>AFIC LG+ MAY SJ</t>
  </si>
  <si>
    <t>00669CO21236759</t>
  </si>
  <si>
    <t>00669CO21236760</t>
  </si>
  <si>
    <t>AFIC MY May CH</t>
  </si>
  <si>
    <t>00669CO21236758</t>
  </si>
  <si>
    <t>AFIC RO MAY JP</t>
  </si>
  <si>
    <t>00669CO21236797</t>
  </si>
  <si>
    <t>AFIC SC MAY SJ</t>
  </si>
  <si>
    <t>00669CO21236788</t>
  </si>
  <si>
    <t>ALUCKY MAY SQ</t>
  </si>
  <si>
    <t>00669CO21236786</t>
  </si>
  <si>
    <t>AFIC SP MAY KM</t>
  </si>
  <si>
    <t>00669CO21236798</t>
  </si>
  <si>
    <t>ANF HO MAY DM</t>
  </si>
  <si>
    <t>00669CO21236795</t>
  </si>
  <si>
    <t>ANF PO MAY DM</t>
  </si>
  <si>
    <t>00669CO21236813</t>
  </si>
  <si>
    <t>ANFIC CO MAY SJ</t>
  </si>
  <si>
    <t>00669CO21236802</t>
  </si>
  <si>
    <t>ANFIC GA MAY SL</t>
  </si>
  <si>
    <t>00669CO21236810</t>
  </si>
  <si>
    <t>ANFIC HE MAY RS</t>
  </si>
  <si>
    <t>00669CO21236808</t>
  </si>
  <si>
    <t>ANFIC HI MAY SL</t>
  </si>
  <si>
    <t>00669CO21236806</t>
  </si>
  <si>
    <t>ANFIC PA MAY RS</t>
  </si>
  <si>
    <t>00669CO21236803</t>
  </si>
  <si>
    <t>ANFIC SP MAY KM</t>
  </si>
  <si>
    <t>00669CO21236833</t>
  </si>
  <si>
    <t>ANFIC SR MAY DM</t>
  </si>
  <si>
    <t>00669CO21236829</t>
  </si>
  <si>
    <t>ARTL Audio May CH</t>
  </si>
  <si>
    <t>00669CO21236821</t>
  </si>
  <si>
    <t>May Series YA/J</t>
  </si>
  <si>
    <t>00669CO21236822</t>
  </si>
  <si>
    <t>JYAPO AB MAY</t>
  </si>
  <si>
    <t>00669CO21236831</t>
  </si>
  <si>
    <t>JYABest AB May</t>
  </si>
  <si>
    <t>00669CO21236816</t>
  </si>
  <si>
    <t>JYA SP MAY KM</t>
  </si>
  <si>
    <t>00669CO21236835</t>
  </si>
  <si>
    <t>JYA MU MAY KM</t>
  </si>
  <si>
    <t>00669CO21236830</t>
  </si>
  <si>
    <t>JYA GN MAY SJ</t>
  </si>
  <si>
    <t>00669CO21236827</t>
  </si>
  <si>
    <t>JYA GL MAY SJ</t>
  </si>
  <si>
    <t>00669DA21240116</t>
  </si>
  <si>
    <t>26MAY21Preorder</t>
  </si>
  <si>
    <t>00669CO21242115</t>
  </si>
  <si>
    <t>ABest May 2 JW</t>
  </si>
  <si>
    <t>00669CO21242117</t>
  </si>
  <si>
    <t>00669CO21242122</t>
  </si>
  <si>
    <t>ANFIC GA JUNE SL</t>
  </si>
  <si>
    <t>00669CO21242130</t>
  </si>
  <si>
    <t>Juv/YA eBook RTL</t>
  </si>
  <si>
    <t>00669DA21243280</t>
  </si>
  <si>
    <t>31MAY21Preorder</t>
  </si>
  <si>
    <t>1JUN21Preorder</t>
  </si>
  <si>
    <t>AP0 July Nhw</t>
  </si>
  <si>
    <t>TITLE-21010889, recalled title</t>
  </si>
  <si>
    <t>TITLE-21011239, recalled title</t>
  </si>
  <si>
    <t>TITLE-21011249, recalled title</t>
  </si>
  <si>
    <t>Roberta Larson</t>
  </si>
  <si>
    <t>Charityvest, Inc</t>
  </si>
  <si>
    <t>OCLC 1000109929, MARC records</t>
  </si>
  <si>
    <t>OCLC 1000116495, MARC records</t>
  </si>
  <si>
    <t>Everett Roehl Marshfield Public Library - donations from James Kops, Kim Vrana, and Julie Vrana</t>
  </si>
  <si>
    <t>Digital Divide Data Ventures - INV-VEN4117 - Digitization Newspapers Batch 3</t>
  </si>
  <si>
    <t>H-0075583</t>
  </si>
  <si>
    <t>CD0066921277090</t>
  </si>
  <si>
    <t>CD0066921265421</t>
  </si>
  <si>
    <t>TITLE-21013010, recalled title</t>
  </si>
  <si>
    <t>TITLE-21013990, recalled title</t>
  </si>
  <si>
    <t>00669DA21247758</t>
  </si>
  <si>
    <t>00669DA21247759</t>
  </si>
  <si>
    <t>00669CO21246503</t>
  </si>
  <si>
    <t>00669CO21246518</t>
  </si>
  <si>
    <t>00669CO21246517</t>
  </si>
  <si>
    <t>00669CO21246516</t>
  </si>
  <si>
    <t>00669CO21246515</t>
  </si>
  <si>
    <t>00669CO21246514</t>
  </si>
  <si>
    <t>00669CO21252242</t>
  </si>
  <si>
    <t>Wellness titles</t>
  </si>
  <si>
    <t>00669DA21253945</t>
  </si>
  <si>
    <t>7JUN21Preorder</t>
  </si>
  <si>
    <t>00669DA21255775</t>
  </si>
  <si>
    <t>8JUN21Preorder</t>
  </si>
  <si>
    <t>00669DA21257559</t>
  </si>
  <si>
    <t>9JUN21Preorder</t>
  </si>
  <si>
    <t>00669DA21258596</t>
  </si>
  <si>
    <t>10JUN21Preorder</t>
  </si>
  <si>
    <t>00669CO21258993</t>
  </si>
  <si>
    <t>00669CO21258988</t>
  </si>
  <si>
    <t>00669CO21258998</t>
  </si>
  <si>
    <t>00669CO21258987</t>
  </si>
  <si>
    <t>00669CO21258990</t>
  </si>
  <si>
    <t>00669DA21259874</t>
  </si>
  <si>
    <t>12JUN21Preorder</t>
  </si>
  <si>
    <t>00669CO21260807</t>
  </si>
  <si>
    <t>00669DA21262596</t>
  </si>
  <si>
    <t>15JUN21Preorder</t>
  </si>
  <si>
    <t>00669DA21265551</t>
  </si>
  <si>
    <t>17JUN21Preorder</t>
  </si>
  <si>
    <t>00669CO21265414</t>
  </si>
  <si>
    <t>00669CO21265415</t>
  </si>
  <si>
    <t>ABest June 1 JW</t>
  </si>
  <si>
    <t>00669CO21265416</t>
  </si>
  <si>
    <t>00669CO21265420</t>
  </si>
  <si>
    <t>00669CO21265418</t>
  </si>
  <si>
    <t>00669CO21265422</t>
  </si>
  <si>
    <t>eBook, no audiobook</t>
  </si>
  <si>
    <t>00669DA21269078</t>
  </si>
  <si>
    <t>22JUN21Preorder</t>
  </si>
  <si>
    <t>00669DA21270721</t>
  </si>
  <si>
    <t>23JUN21Preorder</t>
  </si>
  <si>
    <t>00669DA21273096</t>
  </si>
  <si>
    <t>26JUN21Preorder</t>
  </si>
  <si>
    <t>00669CO21273685</t>
  </si>
  <si>
    <t>00669CO21273688</t>
  </si>
  <si>
    <t>ABest June 2 JW</t>
  </si>
  <si>
    <t>00669CO21273689</t>
  </si>
  <si>
    <t>ARTL Audio June CH</t>
  </si>
  <si>
    <t>00669CO21273687</t>
  </si>
  <si>
    <t>00669CO21273727</t>
  </si>
  <si>
    <t>AFIC LG+ JUN SJ</t>
  </si>
  <si>
    <t>00669CO21273739</t>
  </si>
  <si>
    <t>AFIC MU JUN JP</t>
  </si>
  <si>
    <t>00669CO21273737</t>
  </si>
  <si>
    <t>ARTL Ebook June JW</t>
  </si>
  <si>
    <t>00669CO21273800</t>
  </si>
  <si>
    <t>00669CO21273803</t>
  </si>
  <si>
    <t>00669CO21273799</t>
  </si>
  <si>
    <t>JYARTL EBOOK JUN KZ</t>
  </si>
  <si>
    <t>00669CO21273801</t>
  </si>
  <si>
    <t>IScherer-ASeriesDONE</t>
  </si>
  <si>
    <t>00669CO21273804</t>
  </si>
  <si>
    <t>Series J/YA</t>
  </si>
  <si>
    <t>00669CO21273802</t>
  </si>
  <si>
    <t>JYABEST June KZ</t>
  </si>
  <si>
    <t>00669CO21273806</t>
  </si>
  <si>
    <t>Sale-Gabaldon OC/OU</t>
  </si>
  <si>
    <t>00669CO21273815</t>
  </si>
  <si>
    <t>Sale-J.Quinn OC/OU</t>
  </si>
  <si>
    <t>00669CO21273820</t>
  </si>
  <si>
    <t>June J/YA F/SF</t>
  </si>
  <si>
    <t>00669CO21273825</t>
  </si>
  <si>
    <t>AFIC RO JUN JP</t>
  </si>
  <si>
    <t>00669CO21273822</t>
  </si>
  <si>
    <t>AFIC SP JUN KM</t>
  </si>
  <si>
    <t>00669CO21273819</t>
  </si>
  <si>
    <t>AFIC SC JUN SJ</t>
  </si>
  <si>
    <t>00669CO21273821</t>
  </si>
  <si>
    <t>AMY June CH</t>
  </si>
  <si>
    <t>00669CO21273827</t>
  </si>
  <si>
    <t>ANFIC CO JUN SJ</t>
  </si>
  <si>
    <t>00669CO21273830</t>
  </si>
  <si>
    <t>00669CO21273832</t>
  </si>
  <si>
    <t>ANFIC HE JUN RS</t>
  </si>
  <si>
    <t>00669CO21273838</t>
  </si>
  <si>
    <t>ANFIC HO JUN DM</t>
  </si>
  <si>
    <t>00669CO21273828</t>
  </si>
  <si>
    <t>ANFIC HI JUN RS</t>
  </si>
  <si>
    <t>00669CO21273829</t>
  </si>
  <si>
    <t>ANFIC PA JUN RS</t>
  </si>
  <si>
    <t>00669CO21273831</t>
  </si>
  <si>
    <t>ANFIC PO JUN DM</t>
  </si>
  <si>
    <t>00669CO21273837</t>
  </si>
  <si>
    <t>JYARTL AUDIO JUN KZ</t>
  </si>
  <si>
    <t>00669CO21273852</t>
  </si>
  <si>
    <t>ALUCKY JUN SQ</t>
  </si>
  <si>
    <t>00669CO21273904</t>
  </si>
  <si>
    <t>ANFIC SR JUN DM</t>
  </si>
  <si>
    <t>00669CO21273905</t>
  </si>
  <si>
    <t>ANFIC SP JUN KM</t>
  </si>
  <si>
    <t>00669CO21273921</t>
  </si>
  <si>
    <t>JYA GL JUN SJ</t>
  </si>
  <si>
    <t>00669CO21273924</t>
  </si>
  <si>
    <t>JYA GN JUN SJ</t>
  </si>
  <si>
    <t>00669CO21273935</t>
  </si>
  <si>
    <t>JYA-MY-6-18-21-LEP</t>
  </si>
  <si>
    <t>00669CO21273937</t>
  </si>
  <si>
    <t>JYA SP JUN KM</t>
  </si>
  <si>
    <t>00669CO21273945</t>
  </si>
  <si>
    <t>00669CO21273942</t>
  </si>
  <si>
    <t>JYA MU JUN KM</t>
  </si>
  <si>
    <t>sale pre-order?</t>
  </si>
  <si>
    <t>00669DA21275671</t>
  </si>
  <si>
    <t>29JUN21Preorder</t>
  </si>
  <si>
    <t>00669DA21275672</t>
  </si>
  <si>
    <t>00669DA21277986</t>
  </si>
  <si>
    <t>30JUN21Preorder</t>
  </si>
  <si>
    <t>00669CO21277077</t>
  </si>
  <si>
    <t>00669CO21277080</t>
  </si>
  <si>
    <t>Sale-June2021</t>
  </si>
  <si>
    <t>00669CO21277075</t>
  </si>
  <si>
    <t>Sale-holds/no copies</t>
  </si>
  <si>
    <t>00669CO21277082</t>
  </si>
  <si>
    <t>00669CO21277074</t>
  </si>
  <si>
    <t>00669CO21277095</t>
  </si>
  <si>
    <t>00669CO21277510</t>
  </si>
  <si>
    <t>1JUL21Preorder</t>
  </si>
  <si>
    <t>Digital Divide Data Ventures - INV-VEN4212 - Digitization Newspapers Batch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</si>
</sst>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52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0" fillId="0" borderId="7" xfId="0" applyBorder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9" fillId="0" borderId="0" xfId="0" applyFont="1"/>
    <xf numFmtId="164" fontId="0" fillId="0" borderId="0" xfId="0" applyNumberFormat="1" applyFont="1" applyAlignment="1">
      <alignment wrapText="1"/>
    </xf>
    <xf numFmtId="44" fontId="9" fillId="0" borderId="0" xfId="5" applyFont="1"/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9" fillId="4" borderId="0" xfId="5" applyFont="1" applyFill="1"/>
    <xf numFmtId="44" fontId="8" fillId="0" borderId="0" xfId="5" applyFont="1"/>
    <xf numFmtId="44" fontId="0" fillId="0" borderId="8" xfId="4" applyFont="1" applyBorder="1"/>
    <xf numFmtId="44" fontId="27" fillId="0" borderId="8" xfId="4" applyFont="1" applyBorder="1"/>
    <xf numFmtId="164" fontId="0" fillId="0" borderId="0" xfId="0" applyNumberFormat="1" applyFont="1"/>
    <xf numFmtId="164" fontId="0" fillId="0" borderId="0" xfId="4" applyNumberFormat="1" applyFont="1" applyAlignment="1">
      <alignment wrapText="1"/>
    </xf>
    <xf numFmtId="164" fontId="0" fillId="0" borderId="8" xfId="4" applyNumberFormat="1" applyFont="1" applyBorder="1"/>
    <xf numFmtId="8" fontId="18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indent="2"/>
    </xf>
    <xf numFmtId="164" fontId="4" fillId="0" borderId="0" xfId="5" applyNumberFormat="1" applyFont="1" applyBorder="1"/>
    <xf numFmtId="44" fontId="4" fillId="0" borderId="0" xfId="5" applyFont="1" applyBorder="1"/>
    <xf numFmtId="44" fontId="10" fillId="0" borderId="8" xfId="0" applyNumberFormat="1" applyFont="1" applyBorder="1"/>
    <xf numFmtId="0" fontId="0" fillId="0" borderId="0" xfId="0" applyFont="1" applyFill="1" applyBorder="1" applyAlignment="1">
      <alignment wrapText="1"/>
    </xf>
    <xf numFmtId="44" fontId="0" fillId="0" borderId="11" xfId="5" applyFont="1" applyBorder="1" applyAlignment="1">
      <alignment horizontal="left" indent="2"/>
    </xf>
    <xf numFmtId="49" fontId="30" fillId="0" borderId="0" xfId="0" applyNumberFormat="1" applyFont="1" applyAlignment="1">
      <alignment horizontal="left" wrapText="1"/>
    </xf>
    <xf numFmtId="166" fontId="31" fillId="0" borderId="0" xfId="0" applyNumberFormat="1" applyFont="1" applyAlignment="1">
      <alignment horizontal="right"/>
    </xf>
    <xf numFmtId="0" fontId="9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0" fontId="18" fillId="0" borderId="0" xfId="0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22" fontId="0" fillId="0" borderId="0" xfId="0" applyNumberFormat="1"/>
    <xf numFmtId="44" fontId="0" fillId="0" borderId="0" xfId="4" applyFont="1"/>
    <xf numFmtId="164" fontId="1" fillId="0" borderId="0" xfId="4" applyNumberFormat="1" applyFont="1" applyBorder="1" applyAlignment="1">
      <alignment horizontal="center" wrapText="1"/>
    </xf>
    <xf numFmtId="164" fontId="1" fillId="0" borderId="8" xfId="4" applyNumberFormat="1" applyFont="1" applyBorder="1" applyAlignment="1">
      <alignment horizontal="center" wrapText="1"/>
    </xf>
    <xf numFmtId="164" fontId="1" fillId="0" borderId="1" xfId="4" applyNumberFormat="1" applyFont="1" applyBorder="1" applyAlignment="1">
      <alignment horizontal="center" wrapText="1"/>
    </xf>
    <xf numFmtId="164" fontId="1" fillId="0" borderId="10" xfId="4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8" fillId="0" borderId="0" xfId="4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topLeftCell="B35" workbookViewId="0">
      <selection activeCell="C22" sqref="C22"/>
    </sheetView>
  </sheetViews>
  <sheetFormatPr defaultColWidth="8.88671875" defaultRowHeight="14.4" x14ac:dyDescent="0.3"/>
  <cols>
    <col min="1" max="1" width="4.44140625" style="6" bestFit="1" customWidth="1"/>
    <col min="2" max="2" width="32.109375" style="7" bestFit="1" customWidth="1"/>
    <col min="3" max="4" width="22.109375" style="18" customWidth="1"/>
    <col min="5" max="5" width="22.109375" style="15" customWidth="1"/>
    <col min="6" max="6" width="30.33203125" style="6" customWidth="1"/>
    <col min="7" max="7" width="13.109375" style="6" bestFit="1" customWidth="1"/>
    <col min="8" max="9" width="13.109375" style="6" customWidth="1"/>
    <col min="10" max="10" width="54.88671875" style="7" customWidth="1"/>
    <col min="11" max="16384" width="8.88671875" style="6"/>
  </cols>
  <sheetData>
    <row r="2" spans="1:10" ht="15.6" x14ac:dyDescent="0.3">
      <c r="C2" s="27" t="s">
        <v>279</v>
      </c>
      <c r="D2" s="27" t="s">
        <v>50</v>
      </c>
      <c r="E2" s="28" t="s">
        <v>51</v>
      </c>
    </row>
    <row r="3" spans="1:10" ht="18" x14ac:dyDescent="0.35">
      <c r="C3" s="29"/>
      <c r="D3" s="29"/>
      <c r="E3" s="29"/>
      <c r="F3" s="8"/>
      <c r="H3" s="9"/>
      <c r="I3" s="9"/>
    </row>
    <row r="4" spans="1:10" ht="15.6" x14ac:dyDescent="0.3">
      <c r="B4" s="10" t="s">
        <v>0</v>
      </c>
      <c r="C4" s="30"/>
      <c r="D4" s="30"/>
      <c r="E4" s="31"/>
      <c r="F4" s="9"/>
      <c r="G4" s="9"/>
      <c r="H4" s="11"/>
      <c r="I4" s="12"/>
      <c r="J4" s="10"/>
    </row>
    <row r="5" spans="1:10" ht="15.6" x14ac:dyDescent="0.3">
      <c r="F5" s="13"/>
      <c r="G5" s="13"/>
      <c r="H5" s="14"/>
      <c r="I5" s="13"/>
    </row>
    <row r="6" spans="1:10" ht="17.25" customHeight="1" x14ac:dyDescent="0.3">
      <c r="A6" s="33" t="s">
        <v>10</v>
      </c>
      <c r="B6" s="2" t="s">
        <v>1</v>
      </c>
      <c r="C6" s="15">
        <v>93675</v>
      </c>
      <c r="D6" s="16">
        <f>'Income detail'!I18</f>
        <v>93680</v>
      </c>
      <c r="E6" s="17">
        <f>D6-C6</f>
        <v>5</v>
      </c>
      <c r="F6" s="17"/>
      <c r="G6" s="17"/>
      <c r="H6" s="17"/>
      <c r="I6" s="17"/>
    </row>
    <row r="7" spans="1:10" ht="19.5" customHeight="1" x14ac:dyDescent="0.3">
      <c r="A7" s="33" t="s">
        <v>6</v>
      </c>
      <c r="B7" s="2" t="s">
        <v>79</v>
      </c>
      <c r="C7" s="18">
        <v>215766.57</v>
      </c>
      <c r="D7" s="18">
        <v>215766.57</v>
      </c>
      <c r="E7" s="17">
        <f t="shared" ref="E7:E9" si="0">D7-C7</f>
        <v>0</v>
      </c>
      <c r="F7" s="17"/>
      <c r="G7" s="17"/>
      <c r="H7" s="17"/>
      <c r="I7" s="17"/>
    </row>
    <row r="8" spans="1:10" x14ac:dyDescent="0.3">
      <c r="A8" s="33" t="s">
        <v>7</v>
      </c>
      <c r="B8" s="2" t="s">
        <v>78</v>
      </c>
      <c r="C8" s="18">
        <v>0</v>
      </c>
      <c r="D8" s="18">
        <f>'Other income detail'!V54</f>
        <v>0</v>
      </c>
      <c r="E8" s="17">
        <f t="shared" si="0"/>
        <v>0</v>
      </c>
      <c r="F8" s="17"/>
      <c r="G8" s="17"/>
      <c r="H8" s="17"/>
      <c r="I8" s="17"/>
    </row>
    <row r="9" spans="1:10" x14ac:dyDescent="0.3">
      <c r="A9" s="33" t="s">
        <v>8</v>
      </c>
      <c r="B9" s="2" t="s">
        <v>18</v>
      </c>
      <c r="C9" s="18">
        <v>1274222</v>
      </c>
      <c r="D9" s="18">
        <f>'Income detail'!D18</f>
        <v>1274224</v>
      </c>
      <c r="E9" s="17">
        <f t="shared" si="0"/>
        <v>2</v>
      </c>
      <c r="F9" s="17"/>
      <c r="G9" s="17"/>
      <c r="H9" s="17"/>
      <c r="I9" s="17"/>
    </row>
    <row r="10" spans="1:10" ht="28.8" x14ac:dyDescent="0.3">
      <c r="A10" s="26" t="s">
        <v>11</v>
      </c>
      <c r="B10" s="36" t="s">
        <v>82</v>
      </c>
      <c r="C10" s="18">
        <v>24041</v>
      </c>
      <c r="D10" s="18">
        <f>'Other income detail'!B54</f>
        <v>23299.819999999985</v>
      </c>
      <c r="E10" s="17">
        <f>D10-C10</f>
        <v>-741.18000000001484</v>
      </c>
      <c r="F10" s="17"/>
      <c r="G10" s="17"/>
      <c r="H10" s="17"/>
      <c r="I10" s="17"/>
    </row>
    <row r="11" spans="1:10" x14ac:dyDescent="0.3">
      <c r="A11" s="26" t="s">
        <v>12</v>
      </c>
      <c r="B11" s="36" t="s">
        <v>265</v>
      </c>
      <c r="C11" s="18">
        <v>75000</v>
      </c>
      <c r="D11" s="18">
        <f>'Other income detail'!G54</f>
        <v>75000</v>
      </c>
      <c r="E11" s="17">
        <f>D11-C11</f>
        <v>0</v>
      </c>
      <c r="F11" s="17"/>
      <c r="G11" s="17"/>
      <c r="H11" s="17"/>
      <c r="I11" s="17"/>
    </row>
    <row r="12" spans="1:10" x14ac:dyDescent="0.3">
      <c r="A12" s="110"/>
      <c r="B12" s="2" t="s">
        <v>88</v>
      </c>
      <c r="C12" s="18">
        <v>0</v>
      </c>
      <c r="D12" s="18">
        <f>'Other income detail'!L54</f>
        <v>0</v>
      </c>
      <c r="E12" s="17">
        <f>D12-C12</f>
        <v>0</v>
      </c>
      <c r="F12" s="17"/>
      <c r="G12" s="17"/>
      <c r="H12" s="17"/>
      <c r="I12" s="17"/>
    </row>
    <row r="13" spans="1:10" x14ac:dyDescent="0.3">
      <c r="B13" s="36" t="s">
        <v>91</v>
      </c>
      <c r="C13" s="18">
        <v>0</v>
      </c>
      <c r="D13" s="18">
        <f>'Other income detail'!Q54</f>
        <v>0</v>
      </c>
      <c r="E13" s="17">
        <f>D13-C13</f>
        <v>0</v>
      </c>
    </row>
    <row r="14" spans="1:10" ht="19.5" customHeight="1" x14ac:dyDescent="0.3">
      <c r="A14" s="26"/>
      <c r="B14" s="7" t="s">
        <v>52</v>
      </c>
      <c r="C14" s="18">
        <v>0</v>
      </c>
      <c r="D14" s="18">
        <f>'Donations detail'!B14</f>
        <v>920</v>
      </c>
      <c r="E14" s="17">
        <f>D14-C14</f>
        <v>920</v>
      </c>
      <c r="H14" s="17"/>
      <c r="I14" s="17"/>
    </row>
    <row r="15" spans="1:10" ht="19.5" customHeight="1" x14ac:dyDescent="0.3">
      <c r="E15" s="17"/>
      <c r="F15" s="17"/>
      <c r="G15" s="17"/>
      <c r="H15" s="17"/>
      <c r="I15" s="17"/>
    </row>
    <row r="16" spans="1:10" x14ac:dyDescent="0.3">
      <c r="B16" s="19" t="s">
        <v>4</v>
      </c>
      <c r="C16" s="15">
        <f>SUM(C6:C15)</f>
        <v>1682704.57</v>
      </c>
      <c r="D16" s="15">
        <f>SUM(D6:D15)</f>
        <v>1682890.3900000001</v>
      </c>
      <c r="E16" s="15">
        <f>SUM(E6:E15)</f>
        <v>185.81999999998516</v>
      </c>
      <c r="F16" s="17"/>
      <c r="G16" s="17"/>
      <c r="H16" s="17"/>
      <c r="I16" s="17"/>
    </row>
    <row r="17" spans="1:10" ht="18" customHeight="1" x14ac:dyDescent="0.3">
      <c r="F17" s="15"/>
      <c r="G17" s="15"/>
      <c r="H17" s="15"/>
      <c r="I17" s="15"/>
    </row>
    <row r="19" spans="1:10" ht="15.6" x14ac:dyDescent="0.3">
      <c r="A19" s="9"/>
      <c r="B19" s="10" t="s">
        <v>60</v>
      </c>
      <c r="C19" s="30"/>
      <c r="D19" s="30"/>
    </row>
    <row r="20" spans="1:10" ht="15.6" x14ac:dyDescent="0.3">
      <c r="A20" s="9"/>
      <c r="B20" s="10"/>
      <c r="C20" s="30"/>
      <c r="D20" s="30"/>
    </row>
    <row r="21" spans="1:10" s="9" customFormat="1" ht="15.6" x14ac:dyDescent="0.3">
      <c r="B21" s="35" t="s">
        <v>80</v>
      </c>
      <c r="C21" s="30"/>
      <c r="D21" s="30"/>
      <c r="E21" s="31"/>
      <c r="G21" s="10"/>
      <c r="H21" s="10"/>
      <c r="J21" s="10"/>
    </row>
    <row r="22" spans="1:10" s="9" customFormat="1" ht="15.6" x14ac:dyDescent="0.3">
      <c r="A22" s="6" t="s">
        <v>10</v>
      </c>
      <c r="B22" s="7" t="s">
        <v>2</v>
      </c>
      <c r="C22" s="16">
        <f>1000+G47</f>
        <v>2970.1</v>
      </c>
      <c r="D22" s="16">
        <f>'Expense detail'!B37</f>
        <v>16.989999999999998</v>
      </c>
      <c r="E22" s="20">
        <f>C22-D22</f>
        <v>2953.11</v>
      </c>
      <c r="G22" s="10"/>
      <c r="H22" s="10"/>
      <c r="J22" s="10"/>
    </row>
    <row r="23" spans="1:10" x14ac:dyDescent="0.3">
      <c r="A23" s="6" t="s">
        <v>6</v>
      </c>
      <c r="B23" s="36" t="s">
        <v>260</v>
      </c>
      <c r="C23" s="124">
        <f>56000+7500</f>
        <v>63500</v>
      </c>
      <c r="D23" s="16">
        <f>'Expense detail'!F37</f>
        <v>31750</v>
      </c>
      <c r="E23" s="20">
        <f t="shared" ref="E23:E36" si="1">C23-D23</f>
        <v>31750</v>
      </c>
      <c r="F23" s="17"/>
      <c r="G23" s="21"/>
      <c r="H23" s="21"/>
      <c r="I23" s="21"/>
    </row>
    <row r="24" spans="1:10" ht="24.75" customHeight="1" x14ac:dyDescent="0.3">
      <c r="A24" s="6" t="s">
        <v>7</v>
      </c>
      <c r="B24" s="7" t="s">
        <v>9</v>
      </c>
      <c r="C24" s="16">
        <v>18000</v>
      </c>
      <c r="D24" s="16">
        <f>'Expense detail'!J37</f>
        <v>9000</v>
      </c>
      <c r="E24" s="20">
        <f t="shared" si="1"/>
        <v>9000</v>
      </c>
      <c r="F24" s="17"/>
      <c r="G24" s="21"/>
      <c r="H24" s="21"/>
      <c r="I24" s="21"/>
    </row>
    <row r="25" spans="1:10" x14ac:dyDescent="0.3">
      <c r="A25" s="33" t="s">
        <v>263</v>
      </c>
      <c r="B25" s="2" t="s">
        <v>46</v>
      </c>
      <c r="C25" s="16">
        <f>1274222+G48</f>
        <v>1283982.3999999999</v>
      </c>
      <c r="D25" s="16">
        <f>'Expense detail'!N37</f>
        <v>856206.45999999985</v>
      </c>
      <c r="E25" s="20">
        <f t="shared" si="1"/>
        <v>427775.94000000006</v>
      </c>
      <c r="F25" s="17"/>
      <c r="G25" s="21"/>
      <c r="H25" s="21"/>
      <c r="I25" s="21"/>
    </row>
    <row r="26" spans="1:10" ht="28.8" x14ac:dyDescent="0.3">
      <c r="A26" s="88" t="s">
        <v>262</v>
      </c>
      <c r="B26" s="36" t="s">
        <v>82</v>
      </c>
      <c r="C26" s="123">
        <f>24041+G49</f>
        <v>24042</v>
      </c>
      <c r="D26" s="16">
        <f>'Expense detail'!R37</f>
        <v>23299.83</v>
      </c>
      <c r="E26" s="20">
        <f>C26-D26</f>
        <v>742.16999999999825</v>
      </c>
      <c r="F26" s="17"/>
      <c r="G26" s="21"/>
      <c r="H26" s="21"/>
      <c r="I26" s="21"/>
    </row>
    <row r="27" spans="1:10" x14ac:dyDescent="0.3">
      <c r="A27" s="110" t="s">
        <v>264</v>
      </c>
      <c r="B27" s="36" t="s">
        <v>265</v>
      </c>
      <c r="C27" s="15">
        <v>75000</v>
      </c>
      <c r="D27" s="16">
        <f>'Expense detail'!V37</f>
        <v>75000</v>
      </c>
      <c r="E27" s="20">
        <f t="shared" si="1"/>
        <v>0</v>
      </c>
      <c r="F27" s="17"/>
      <c r="G27" s="21"/>
      <c r="H27" s="21"/>
      <c r="I27" s="21"/>
    </row>
    <row r="28" spans="1:10" x14ac:dyDescent="0.3">
      <c r="A28" s="110" t="s">
        <v>11</v>
      </c>
      <c r="B28" s="113" t="s">
        <v>89</v>
      </c>
      <c r="C28" s="16">
        <f>1925+G50</f>
        <v>8740.33</v>
      </c>
      <c r="D28" s="16">
        <f>'Expense detail'!Z37</f>
        <v>29.87</v>
      </c>
      <c r="E28" s="20">
        <f t="shared" si="1"/>
        <v>8710.4599999999991</v>
      </c>
      <c r="F28" s="17"/>
      <c r="G28" s="21"/>
      <c r="H28" s="21"/>
      <c r="I28" s="21"/>
    </row>
    <row r="29" spans="1:10" x14ac:dyDescent="0.3">
      <c r="A29"/>
      <c r="B29" s="113" t="s">
        <v>88</v>
      </c>
      <c r="C29" s="123">
        <f>0+G51</f>
        <v>14885.76</v>
      </c>
      <c r="D29" s="16">
        <f>'Expense detail'!AD37</f>
        <v>3417.54</v>
      </c>
      <c r="E29" s="20">
        <f t="shared" si="1"/>
        <v>11468.220000000001</v>
      </c>
      <c r="F29" s="17"/>
      <c r="G29" s="21"/>
      <c r="H29" s="21"/>
      <c r="I29" s="21"/>
    </row>
    <row r="30" spans="1:10" x14ac:dyDescent="0.3">
      <c r="A30" s="110"/>
      <c r="B30" s="113" t="s">
        <v>91</v>
      </c>
      <c r="C30" s="15">
        <f>0+G52</f>
        <v>111000</v>
      </c>
      <c r="D30" s="16">
        <f>'Expense detail'!AH37</f>
        <v>32880.78</v>
      </c>
      <c r="E30" s="20"/>
      <c r="F30" s="17"/>
      <c r="G30" s="21"/>
      <c r="H30" s="21"/>
      <c r="I30" s="21"/>
    </row>
    <row r="31" spans="1:10" x14ac:dyDescent="0.3">
      <c r="A31" t="s">
        <v>12</v>
      </c>
      <c r="B31" s="7" t="s">
        <v>17</v>
      </c>
      <c r="C31" s="15">
        <v>1750</v>
      </c>
      <c r="D31" s="16">
        <f>'Expense detail'!AL37</f>
        <v>1750</v>
      </c>
      <c r="E31" s="20">
        <f t="shared" si="1"/>
        <v>0</v>
      </c>
      <c r="F31" s="17"/>
      <c r="G31" s="21"/>
      <c r="H31" s="21"/>
      <c r="I31" s="21"/>
    </row>
    <row r="32" spans="1:10" x14ac:dyDescent="0.3">
      <c r="A32" s="33"/>
      <c r="C32" s="15"/>
      <c r="D32" s="16"/>
      <c r="E32" s="20"/>
      <c r="F32" s="17"/>
      <c r="G32" s="21"/>
      <c r="H32" s="21"/>
      <c r="I32" s="21"/>
    </row>
    <row r="33" spans="1:9" x14ac:dyDescent="0.3">
      <c r="A33"/>
      <c r="B33" s="35" t="s">
        <v>81</v>
      </c>
      <c r="C33" s="15"/>
      <c r="D33" s="16"/>
      <c r="E33" s="20"/>
      <c r="F33" s="17"/>
      <c r="G33" s="21"/>
      <c r="H33" s="21"/>
      <c r="I33" s="21"/>
    </row>
    <row r="34" spans="1:9" ht="29.25" customHeight="1" x14ac:dyDescent="0.3">
      <c r="A34" t="s">
        <v>59</v>
      </c>
      <c r="B34" s="7" t="s">
        <v>3</v>
      </c>
      <c r="C34" s="16">
        <f>5000+G53</f>
        <v>44000</v>
      </c>
      <c r="D34" s="16">
        <f>'Expense detail'!AP37</f>
        <v>0</v>
      </c>
      <c r="E34" s="20">
        <f t="shared" si="1"/>
        <v>44000</v>
      </c>
      <c r="F34" s="17"/>
      <c r="G34" s="21"/>
      <c r="H34" s="21"/>
      <c r="I34" s="21"/>
    </row>
    <row r="35" spans="1:9" ht="18" customHeight="1" x14ac:dyDescent="0.3">
      <c r="A35" t="s">
        <v>15</v>
      </c>
      <c r="B35" s="36" t="s">
        <v>14</v>
      </c>
      <c r="C35" s="24">
        <f>10000+G54-7500</f>
        <v>34833.979999999996</v>
      </c>
      <c r="D35" s="16">
        <f>'Expense detail'!AT37</f>
        <v>0</v>
      </c>
      <c r="E35" s="20">
        <f t="shared" si="1"/>
        <v>34833.979999999996</v>
      </c>
      <c r="F35" s="17"/>
      <c r="G35" s="21"/>
      <c r="H35" s="21"/>
      <c r="I35" s="21"/>
    </row>
    <row r="36" spans="1:9" ht="18" customHeight="1" x14ac:dyDescent="0.3">
      <c r="A36" t="s">
        <v>16</v>
      </c>
      <c r="B36" s="7" t="s">
        <v>5</v>
      </c>
      <c r="C36" s="18">
        <v>0</v>
      </c>
      <c r="D36" s="18">
        <f>'Expense detail'!AX37</f>
        <v>0</v>
      </c>
      <c r="E36" s="20">
        <f t="shared" si="1"/>
        <v>0</v>
      </c>
      <c r="F36" s="17"/>
      <c r="G36" s="21"/>
      <c r="H36" s="21"/>
      <c r="I36" s="21"/>
    </row>
    <row r="37" spans="1:9" ht="18" customHeight="1" x14ac:dyDescent="0.3">
      <c r="E37" s="20"/>
      <c r="F37" s="17"/>
      <c r="G37" s="21"/>
      <c r="H37" s="21"/>
      <c r="I37" s="21"/>
    </row>
    <row r="38" spans="1:9" ht="18" customHeight="1" x14ac:dyDescent="0.3">
      <c r="B38" s="19" t="s">
        <v>4</v>
      </c>
      <c r="C38" s="15">
        <f>SUM(C22:C36)</f>
        <v>1682704.57</v>
      </c>
      <c r="D38" s="15">
        <f>SUM(D22:D36)</f>
        <v>1033351.4699999999</v>
      </c>
      <c r="E38" s="17">
        <f>C38-D38</f>
        <v>649353.10000000021</v>
      </c>
      <c r="F38" s="17"/>
      <c r="G38" s="17"/>
      <c r="H38" s="21"/>
      <c r="I38" s="21"/>
    </row>
    <row r="39" spans="1:9" ht="18" customHeight="1" x14ac:dyDescent="0.3">
      <c r="B39" s="18"/>
      <c r="E39" s="17"/>
      <c r="F39" s="17"/>
      <c r="G39" s="21"/>
      <c r="H39" s="21"/>
      <c r="I39" s="21"/>
    </row>
    <row r="40" spans="1:9" ht="18" customHeight="1" x14ac:dyDescent="0.3">
      <c r="B40" s="19"/>
      <c r="C40" s="15"/>
      <c r="D40" s="15"/>
    </row>
    <row r="41" spans="1:9" x14ac:dyDescent="0.3">
      <c r="B41" s="19" t="s">
        <v>58</v>
      </c>
      <c r="C41" s="15"/>
      <c r="D41" s="15">
        <f>D16-D38</f>
        <v>649538.92000000027</v>
      </c>
    </row>
    <row r="42" spans="1:9" x14ac:dyDescent="0.3">
      <c r="B42" s="19"/>
      <c r="C42" s="15"/>
      <c r="D42" s="15"/>
    </row>
    <row r="43" spans="1:9" ht="100.8" x14ac:dyDescent="0.3">
      <c r="B43" s="104" t="s">
        <v>261</v>
      </c>
      <c r="C43" s="15"/>
      <c r="D43" s="15"/>
    </row>
    <row r="44" spans="1:9" x14ac:dyDescent="0.3">
      <c r="B44" s="104"/>
      <c r="C44" s="107"/>
      <c r="D44" s="15"/>
    </row>
    <row r="45" spans="1:9" x14ac:dyDescent="0.3">
      <c r="B45" s="19"/>
    </row>
    <row r="46" spans="1:9" ht="28.8" x14ac:dyDescent="0.3">
      <c r="B46" s="97" t="s">
        <v>61</v>
      </c>
      <c r="C46" s="89"/>
      <c r="D46" s="89"/>
      <c r="E46" s="90"/>
      <c r="F46" s="96" t="s">
        <v>85</v>
      </c>
      <c r="G46" s="100"/>
      <c r="H46" s="98"/>
      <c r="I46" s="98"/>
    </row>
    <row r="47" spans="1:9" x14ac:dyDescent="0.3">
      <c r="B47" s="128" t="s">
        <v>42</v>
      </c>
      <c r="C47" s="129">
        <v>2</v>
      </c>
      <c r="D47" s="91" t="s">
        <v>251</v>
      </c>
      <c r="E47" s="92"/>
      <c r="F47" s="93" t="s">
        <v>2</v>
      </c>
      <c r="G47" s="121">
        <f>C53</f>
        <v>1970.1</v>
      </c>
      <c r="H47" s="98"/>
      <c r="I47" s="98"/>
    </row>
    <row r="48" spans="1:9" x14ac:dyDescent="0.3">
      <c r="B48" s="128" t="s">
        <v>88</v>
      </c>
      <c r="C48" s="129">
        <v>7685.76</v>
      </c>
      <c r="D48" s="91" t="s">
        <v>252</v>
      </c>
      <c r="E48" s="92"/>
      <c r="F48" s="93" t="s">
        <v>86</v>
      </c>
      <c r="G48" s="125">
        <f>SUM(C47,C52,C54)</f>
        <v>9760.4</v>
      </c>
      <c r="H48" s="98"/>
      <c r="I48" s="98"/>
    </row>
    <row r="49" spans="2:9" x14ac:dyDescent="0.3">
      <c r="B49" s="128" t="s">
        <v>91</v>
      </c>
      <c r="C49" s="130">
        <v>111000</v>
      </c>
      <c r="D49" s="91" t="s">
        <v>253</v>
      </c>
      <c r="E49" s="92"/>
      <c r="F49" s="114" t="s">
        <v>249</v>
      </c>
      <c r="G49" s="131">
        <f>C50</f>
        <v>1</v>
      </c>
      <c r="H49" s="98"/>
      <c r="I49" s="98"/>
    </row>
    <row r="50" spans="2:9" x14ac:dyDescent="0.3">
      <c r="B50" s="128" t="s">
        <v>249</v>
      </c>
      <c r="C50" s="130">
        <v>1</v>
      </c>
      <c r="D50" s="91" t="s">
        <v>280</v>
      </c>
      <c r="E50" s="92"/>
      <c r="F50" s="93" t="s">
        <v>89</v>
      </c>
      <c r="G50" s="121">
        <f>C55</f>
        <v>6815.33</v>
      </c>
      <c r="H50" s="99"/>
      <c r="I50" s="98"/>
    </row>
    <row r="51" spans="2:9" x14ac:dyDescent="0.3">
      <c r="B51" s="128" t="s">
        <v>258</v>
      </c>
      <c r="C51" s="130">
        <v>7200</v>
      </c>
      <c r="D51" s="91" t="s">
        <v>252</v>
      </c>
      <c r="E51" s="92"/>
      <c r="F51" s="114" t="s">
        <v>88</v>
      </c>
      <c r="G51" s="125">
        <f>SUM(C48,C51)</f>
        <v>14885.76</v>
      </c>
      <c r="H51" s="98"/>
      <c r="I51" s="98"/>
    </row>
    <row r="52" spans="2:9" x14ac:dyDescent="0.3">
      <c r="B52" s="128" t="s">
        <v>52</v>
      </c>
      <c r="C52" s="130">
        <v>8800</v>
      </c>
      <c r="D52" s="91" t="s">
        <v>251</v>
      </c>
      <c r="E52" s="92"/>
      <c r="F52" s="132" t="s">
        <v>91</v>
      </c>
      <c r="G52" s="121">
        <f>C49</f>
        <v>111000</v>
      </c>
      <c r="H52" s="98"/>
      <c r="I52" s="98"/>
    </row>
    <row r="53" spans="2:9" x14ac:dyDescent="0.3">
      <c r="B53" s="128" t="s">
        <v>2</v>
      </c>
      <c r="C53" s="130">
        <v>1970.1</v>
      </c>
      <c r="D53" s="91" t="s">
        <v>255</v>
      </c>
      <c r="E53" s="94"/>
      <c r="F53" s="93" t="s">
        <v>48</v>
      </c>
      <c r="G53" s="121">
        <f>C56</f>
        <v>39000</v>
      </c>
      <c r="H53" s="98"/>
      <c r="I53" s="98"/>
    </row>
    <row r="54" spans="2:9" x14ac:dyDescent="0.3">
      <c r="B54" s="128" t="s">
        <v>46</v>
      </c>
      <c r="C54" s="130">
        <v>958.4</v>
      </c>
      <c r="D54" s="91" t="s">
        <v>251</v>
      </c>
      <c r="E54" s="92"/>
      <c r="F54" s="93" t="s">
        <v>14</v>
      </c>
      <c r="G54" s="121">
        <f>SUM(C57,C58)</f>
        <v>32333.98</v>
      </c>
      <c r="H54" s="98"/>
      <c r="I54" s="98"/>
    </row>
    <row r="55" spans="2:9" x14ac:dyDescent="0.3">
      <c r="B55" s="128" t="s">
        <v>89</v>
      </c>
      <c r="C55" s="130">
        <v>6815.33</v>
      </c>
      <c r="D55" s="91" t="s">
        <v>256</v>
      </c>
      <c r="E55" s="94"/>
      <c r="F55" s="101" t="s">
        <v>35</v>
      </c>
      <c r="G55" s="122">
        <f>SUM(G47:G54)</f>
        <v>215766.57</v>
      </c>
      <c r="H55" s="98"/>
      <c r="I55" s="98"/>
    </row>
    <row r="56" spans="2:9" ht="14.4" customHeight="1" x14ac:dyDescent="0.3">
      <c r="B56" s="133" t="s">
        <v>48</v>
      </c>
      <c r="C56" s="130">
        <v>39000</v>
      </c>
      <c r="D56" s="91" t="s">
        <v>257</v>
      </c>
      <c r="E56" s="94"/>
      <c r="F56" s="101"/>
      <c r="G56" s="122"/>
      <c r="H56" s="98"/>
      <c r="I56" s="98"/>
    </row>
    <row r="57" spans="2:9" x14ac:dyDescent="0.3">
      <c r="B57" s="133" t="s">
        <v>14</v>
      </c>
      <c r="C57" s="130">
        <v>32373.73</v>
      </c>
      <c r="D57" s="91" t="s">
        <v>254</v>
      </c>
      <c r="E57" s="146" t="s">
        <v>90</v>
      </c>
      <c r="F57" s="146"/>
      <c r="G57" s="147"/>
      <c r="H57" s="98"/>
      <c r="I57" s="98"/>
    </row>
    <row r="58" spans="2:9" x14ac:dyDescent="0.3">
      <c r="B58" s="133" t="s">
        <v>250</v>
      </c>
      <c r="C58" s="130">
        <v>-39.75</v>
      </c>
      <c r="D58" s="91" t="s">
        <v>84</v>
      </c>
      <c r="E58" s="146"/>
      <c r="F58" s="146"/>
      <c r="G58" s="147"/>
      <c r="H58" s="98"/>
      <c r="I58" s="98"/>
    </row>
    <row r="59" spans="2:9" x14ac:dyDescent="0.3">
      <c r="B59" s="103" t="s">
        <v>35</v>
      </c>
      <c r="C59" s="102">
        <f>SUM(C47:C58)</f>
        <v>215766.57</v>
      </c>
      <c r="D59" s="95"/>
      <c r="E59" s="148"/>
      <c r="F59" s="148"/>
      <c r="G59" s="149"/>
      <c r="H59" s="98"/>
      <c r="I59" s="98"/>
    </row>
  </sheetData>
  <mergeCells count="1">
    <mergeCell ref="E57:G59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3"/>
  <sheetViews>
    <sheetView topLeftCell="A13" workbookViewId="0">
      <selection activeCell="E30" sqref="E30"/>
    </sheetView>
  </sheetViews>
  <sheetFormatPr defaultColWidth="8.88671875" defaultRowHeight="14.4" x14ac:dyDescent="0.3"/>
  <cols>
    <col min="1" max="1" width="28" style="42" bestFit="1" customWidth="1"/>
    <col min="2" max="2" width="16.109375" style="57" bestFit="1" customWidth="1"/>
    <col min="3" max="3" width="12.88671875" style="42" bestFit="1" customWidth="1"/>
    <col min="4" max="4" width="8.88671875" style="42"/>
    <col min="5" max="5" width="17.21875" style="42" customWidth="1"/>
    <col min="6" max="6" width="20.88671875" style="42" bestFit="1" customWidth="1"/>
    <col min="7" max="7" width="12.88671875" style="51" bestFit="1" customWidth="1"/>
    <col min="8" max="8" width="8.88671875" style="42"/>
    <col min="9" max="9" width="18.88671875" style="42" bestFit="1" customWidth="1"/>
    <col min="10" max="10" width="19" style="42" bestFit="1" customWidth="1"/>
    <col min="11" max="11" width="16.88671875" style="42" bestFit="1" customWidth="1"/>
    <col min="12" max="12" width="12.109375" style="51" bestFit="1" customWidth="1"/>
    <col min="13" max="15" width="8.88671875" style="42"/>
    <col min="16" max="16" width="8.88671875" style="57"/>
    <col min="17" max="16384" width="8.88671875" style="42"/>
  </cols>
  <sheetData>
    <row r="1" spans="1:12" s="41" customFormat="1" ht="18" x14ac:dyDescent="0.35">
      <c r="A1" s="32" t="s">
        <v>66</v>
      </c>
      <c r="B1" s="109">
        <f>B430-F430</f>
        <v>45073.960000000196</v>
      </c>
      <c r="G1" s="62"/>
      <c r="L1" s="62"/>
    </row>
    <row r="2" spans="1:12" ht="28.8" x14ac:dyDescent="0.3">
      <c r="A2" s="63" t="s">
        <v>70</v>
      </c>
      <c r="B2" s="64">
        <v>45073.96</v>
      </c>
      <c r="C2" s="110"/>
    </row>
    <row r="4" spans="1:12" ht="28.8" x14ac:dyDescent="0.3">
      <c r="A4" s="41" t="s">
        <v>67</v>
      </c>
      <c r="B4" s="61" t="s">
        <v>53</v>
      </c>
      <c r="C4" s="40" t="s">
        <v>74</v>
      </c>
      <c r="D4" s="41"/>
      <c r="E4" s="41" t="s">
        <v>69</v>
      </c>
      <c r="F4" s="61" t="s">
        <v>68</v>
      </c>
      <c r="G4" s="72" t="s">
        <v>74</v>
      </c>
      <c r="H4" s="41"/>
      <c r="I4" s="41" t="s">
        <v>75</v>
      </c>
      <c r="J4" s="61" t="s">
        <v>76</v>
      </c>
      <c r="K4" s="65" t="s">
        <v>71</v>
      </c>
      <c r="L4" s="62" t="s">
        <v>77</v>
      </c>
    </row>
    <row r="5" spans="1:12" x14ac:dyDescent="0.3">
      <c r="A5" s="85" t="s">
        <v>83</v>
      </c>
      <c r="B5" s="86">
        <v>0</v>
      </c>
      <c r="C5" s="87">
        <v>44197</v>
      </c>
      <c r="E5" s="110" t="s">
        <v>122</v>
      </c>
      <c r="F5" s="23">
        <v>119.98</v>
      </c>
      <c r="G5" s="5">
        <v>44201.162951388891</v>
      </c>
      <c r="H5" s="110"/>
      <c r="I5" s="110" t="s">
        <v>140</v>
      </c>
      <c r="J5" s="23">
        <v>119.98</v>
      </c>
      <c r="K5" s="23">
        <v>0</v>
      </c>
      <c r="L5" s="5">
        <v>44201</v>
      </c>
    </row>
    <row r="6" spans="1:12" x14ac:dyDescent="0.3">
      <c r="A6" s="42" t="s">
        <v>127</v>
      </c>
      <c r="B6" s="57">
        <v>100000</v>
      </c>
      <c r="C6" s="25">
        <v>44232</v>
      </c>
      <c r="E6" s="110" t="s">
        <v>141</v>
      </c>
      <c r="F6" s="23">
        <v>3895.52</v>
      </c>
      <c r="G6" s="5">
        <v>44203.47896990741</v>
      </c>
      <c r="H6" s="110"/>
      <c r="I6" s="110" t="s">
        <v>142</v>
      </c>
      <c r="J6" s="23">
        <v>3895.52</v>
      </c>
      <c r="K6" s="23">
        <v>0</v>
      </c>
      <c r="L6" s="5">
        <v>44203</v>
      </c>
    </row>
    <row r="7" spans="1:12" x14ac:dyDescent="0.3">
      <c r="A7" s="42" t="s">
        <v>121</v>
      </c>
      <c r="B7" s="57">
        <v>100000</v>
      </c>
      <c r="C7" s="25">
        <v>44232</v>
      </c>
      <c r="E7" s="110" t="s">
        <v>143</v>
      </c>
      <c r="F7" s="23">
        <v>1684.62</v>
      </c>
      <c r="G7" s="5">
        <v>44203.479409722226</v>
      </c>
      <c r="H7" s="110"/>
      <c r="I7" s="110" t="s">
        <v>144</v>
      </c>
      <c r="J7" s="23">
        <v>1684.62</v>
      </c>
      <c r="K7" s="23">
        <v>0</v>
      </c>
      <c r="L7" s="5">
        <v>44203</v>
      </c>
    </row>
    <row r="8" spans="1:12" x14ac:dyDescent="0.3">
      <c r="A8" s="42" t="s">
        <v>136</v>
      </c>
      <c r="B8" s="57">
        <v>119.98</v>
      </c>
      <c r="C8" s="37">
        <v>44232</v>
      </c>
      <c r="E8" s="110" t="s">
        <v>145</v>
      </c>
      <c r="F8" s="23">
        <v>4752.83</v>
      </c>
      <c r="G8" s="5">
        <v>44203.480208333334</v>
      </c>
      <c r="H8" s="110"/>
      <c r="I8" s="110" t="s">
        <v>146</v>
      </c>
      <c r="J8" s="23">
        <v>4752.83</v>
      </c>
      <c r="K8" s="23">
        <v>0</v>
      </c>
      <c r="L8" s="5">
        <v>44203</v>
      </c>
    </row>
    <row r="9" spans="1:12" x14ac:dyDescent="0.3">
      <c r="A9" s="42" t="s">
        <v>137</v>
      </c>
      <c r="B9" s="57">
        <v>163.43</v>
      </c>
      <c r="C9" s="37">
        <v>44232</v>
      </c>
      <c r="E9" s="110" t="s">
        <v>147</v>
      </c>
      <c r="F9" s="23">
        <v>9052.42</v>
      </c>
      <c r="G9" s="5">
        <v>44203.481111111112</v>
      </c>
      <c r="H9" s="110"/>
      <c r="I9" s="110" t="s">
        <v>148</v>
      </c>
      <c r="J9" s="23">
        <v>9052.42</v>
      </c>
      <c r="K9" s="23">
        <v>0</v>
      </c>
      <c r="L9" s="5">
        <v>44203</v>
      </c>
    </row>
    <row r="10" spans="1:12" x14ac:dyDescent="0.3">
      <c r="A10" s="42" t="s">
        <v>138</v>
      </c>
      <c r="B10" s="57">
        <v>67.48</v>
      </c>
      <c r="C10" s="37">
        <v>44232</v>
      </c>
      <c r="E10" s="110" t="s">
        <v>149</v>
      </c>
      <c r="F10" s="23">
        <v>813.41</v>
      </c>
      <c r="G10" s="5">
        <v>44203.482754629629</v>
      </c>
      <c r="H10" s="110"/>
      <c r="I10" s="110" t="s">
        <v>150</v>
      </c>
      <c r="J10" s="23">
        <v>813.41</v>
      </c>
      <c r="K10" s="23">
        <v>0</v>
      </c>
      <c r="L10" s="5">
        <v>44203</v>
      </c>
    </row>
    <row r="11" spans="1:12" x14ac:dyDescent="0.3">
      <c r="A11" s="42" t="s">
        <v>139</v>
      </c>
      <c r="B11" s="57">
        <v>164.85</v>
      </c>
      <c r="C11" s="37">
        <v>44232</v>
      </c>
      <c r="E11" s="110" t="s">
        <v>151</v>
      </c>
      <c r="F11" s="23">
        <v>14236.43</v>
      </c>
      <c r="G11" s="5">
        <v>44203.48333333333</v>
      </c>
      <c r="H11" s="110"/>
      <c r="I11" s="110" t="s">
        <v>152</v>
      </c>
      <c r="J11" s="23">
        <v>14236.43</v>
      </c>
      <c r="K11" s="23">
        <v>0</v>
      </c>
      <c r="L11" s="5">
        <v>44203</v>
      </c>
    </row>
    <row r="12" spans="1:12" x14ac:dyDescent="0.3">
      <c r="A12" s="42" t="s">
        <v>128</v>
      </c>
      <c r="B12" s="57">
        <v>1612.37</v>
      </c>
      <c r="C12" s="25">
        <v>44217</v>
      </c>
      <c r="E12" s="110" t="s">
        <v>153</v>
      </c>
      <c r="F12" s="23">
        <v>599.29</v>
      </c>
      <c r="G12" s="5">
        <v>44203.483680555553</v>
      </c>
      <c r="H12" s="110"/>
      <c r="I12" s="110" t="s">
        <v>154</v>
      </c>
      <c r="J12" s="23">
        <v>599.29</v>
      </c>
      <c r="K12" s="23">
        <v>0</v>
      </c>
      <c r="L12" s="5">
        <v>44203</v>
      </c>
    </row>
    <row r="13" spans="1:12" x14ac:dyDescent="0.3">
      <c r="A13" s="56" t="s">
        <v>309</v>
      </c>
      <c r="B13" s="57">
        <v>100000</v>
      </c>
      <c r="C13" s="25">
        <v>44258</v>
      </c>
      <c r="E13" s="110" t="s">
        <v>155</v>
      </c>
      <c r="F13" s="23">
        <v>13425.59</v>
      </c>
      <c r="G13" s="5">
        <v>44203.485011574077</v>
      </c>
      <c r="H13" s="110"/>
      <c r="I13" s="110" t="s">
        <v>156</v>
      </c>
      <c r="J13" s="23">
        <v>13425.59</v>
      </c>
      <c r="K13" s="23">
        <v>0</v>
      </c>
      <c r="L13" s="5">
        <v>44203</v>
      </c>
    </row>
    <row r="14" spans="1:12" x14ac:dyDescent="0.3">
      <c r="A14" s="42" t="s">
        <v>312</v>
      </c>
      <c r="B14" s="57">
        <v>1205.97</v>
      </c>
      <c r="C14" s="25">
        <v>44245</v>
      </c>
      <c r="E14" s="110"/>
      <c r="F14" s="23"/>
      <c r="G14" s="5"/>
      <c r="H14" s="110"/>
      <c r="I14" s="110" t="s">
        <v>157</v>
      </c>
      <c r="J14" s="23">
        <v>0</v>
      </c>
      <c r="K14" s="23">
        <v>3905.71</v>
      </c>
      <c r="L14" s="5">
        <v>44203</v>
      </c>
    </row>
    <row r="15" spans="1:12" x14ac:dyDescent="0.3">
      <c r="A15" s="42" t="s">
        <v>531</v>
      </c>
      <c r="B15" s="145">
        <v>130</v>
      </c>
      <c r="C15" s="25">
        <v>44288</v>
      </c>
      <c r="E15" s="110" t="s">
        <v>158</v>
      </c>
      <c r="F15" s="23">
        <v>1883.23</v>
      </c>
      <c r="G15" s="5">
        <v>44207.541643518518</v>
      </c>
      <c r="H15" s="110"/>
      <c r="I15" s="110" t="s">
        <v>142</v>
      </c>
      <c r="J15" s="23">
        <v>1883.23</v>
      </c>
      <c r="K15" s="23">
        <v>0</v>
      </c>
      <c r="L15" s="5">
        <v>44207</v>
      </c>
    </row>
    <row r="16" spans="1:12" x14ac:dyDescent="0.3">
      <c r="A16" s="42" t="s">
        <v>532</v>
      </c>
      <c r="B16" s="145">
        <v>2247.98</v>
      </c>
      <c r="C16" s="25">
        <v>44288</v>
      </c>
      <c r="E16" s="110" t="s">
        <v>159</v>
      </c>
      <c r="F16" s="23">
        <v>585.82000000000005</v>
      </c>
      <c r="G16" s="5">
        <v>44207.54210648148</v>
      </c>
      <c r="H16" s="110"/>
      <c r="I16" s="110" t="s">
        <v>144</v>
      </c>
      <c r="J16" s="23">
        <v>585.82000000000005</v>
      </c>
      <c r="K16" s="23">
        <v>0</v>
      </c>
      <c r="L16" s="5">
        <v>44207</v>
      </c>
    </row>
    <row r="17" spans="1:12" x14ac:dyDescent="0.3">
      <c r="A17" s="42" t="s">
        <v>533</v>
      </c>
      <c r="B17" s="145">
        <v>1763.79</v>
      </c>
      <c r="C17" s="25">
        <v>44288</v>
      </c>
      <c r="E17" s="110" t="s">
        <v>160</v>
      </c>
      <c r="F17" s="23">
        <v>4831.04</v>
      </c>
      <c r="G17" s="5">
        <v>44208.162928240738</v>
      </c>
      <c r="H17" s="110"/>
      <c r="I17" s="110" t="s">
        <v>161</v>
      </c>
      <c r="J17" s="23">
        <v>4831.04</v>
      </c>
      <c r="K17" s="23">
        <v>0</v>
      </c>
      <c r="L17" s="5">
        <v>44208</v>
      </c>
    </row>
    <row r="18" spans="1:12" x14ac:dyDescent="0.3">
      <c r="A18" s="42" t="s">
        <v>534</v>
      </c>
      <c r="B18" s="145">
        <v>28.98</v>
      </c>
      <c r="C18" s="25">
        <v>44288</v>
      </c>
      <c r="E18" s="110" t="s">
        <v>162</v>
      </c>
      <c r="F18" s="23">
        <v>184</v>
      </c>
      <c r="G18" s="5">
        <v>44211.161840277775</v>
      </c>
      <c r="H18" s="110"/>
      <c r="I18" s="110" t="s">
        <v>163</v>
      </c>
      <c r="J18" s="23">
        <v>184</v>
      </c>
      <c r="K18" s="23">
        <v>0</v>
      </c>
      <c r="L18" s="5">
        <v>44211</v>
      </c>
    </row>
    <row r="19" spans="1:12" x14ac:dyDescent="0.3">
      <c r="A19" s="42" t="s">
        <v>535</v>
      </c>
      <c r="B19" s="145">
        <v>8204.76</v>
      </c>
      <c r="C19" s="25">
        <v>44288</v>
      </c>
      <c r="E19" s="110" t="s">
        <v>164</v>
      </c>
      <c r="F19" s="23">
        <v>2443.11</v>
      </c>
      <c r="G19" s="5">
        <v>44215.162731481483</v>
      </c>
      <c r="H19" s="110"/>
      <c r="I19" s="110" t="s">
        <v>165</v>
      </c>
      <c r="J19" s="23">
        <v>2443.11</v>
      </c>
      <c r="K19" s="23">
        <v>0</v>
      </c>
      <c r="L19" s="5">
        <v>44215</v>
      </c>
    </row>
    <row r="20" spans="1:12" x14ac:dyDescent="0.3">
      <c r="A20" s="42" t="s">
        <v>536</v>
      </c>
      <c r="B20" s="145">
        <v>67.48</v>
      </c>
      <c r="C20" s="25">
        <v>44288</v>
      </c>
      <c r="E20" s="110" t="s">
        <v>166</v>
      </c>
      <c r="F20" s="23">
        <v>419.93</v>
      </c>
      <c r="G20" s="5">
        <v>44216.162118055552</v>
      </c>
      <c r="H20" s="110"/>
      <c r="I20" s="110" t="s">
        <v>167</v>
      </c>
      <c r="J20" s="23">
        <v>419.93</v>
      </c>
      <c r="K20" s="23">
        <v>0</v>
      </c>
      <c r="L20" s="5">
        <v>44216</v>
      </c>
    </row>
    <row r="21" spans="1:12" x14ac:dyDescent="0.3">
      <c r="A21" s="110" t="s">
        <v>537</v>
      </c>
      <c r="B21" s="145">
        <v>100000</v>
      </c>
      <c r="C21" s="25">
        <v>44288</v>
      </c>
      <c r="E21" s="110" t="s">
        <v>168</v>
      </c>
      <c r="F21" s="23">
        <v>2116.5</v>
      </c>
      <c r="G21" s="5">
        <v>44216.5856712963</v>
      </c>
      <c r="H21" s="110"/>
      <c r="I21" s="110" t="s">
        <v>142</v>
      </c>
      <c r="J21" s="23">
        <v>2116.5</v>
      </c>
      <c r="K21" s="23">
        <v>0</v>
      </c>
      <c r="L21" s="5">
        <v>44216</v>
      </c>
    </row>
    <row r="22" spans="1:12" x14ac:dyDescent="0.3">
      <c r="A22" s="111" t="s">
        <v>561</v>
      </c>
      <c r="B22" s="57">
        <v>100000</v>
      </c>
      <c r="C22" s="25">
        <v>44329</v>
      </c>
      <c r="E22" s="110" t="s">
        <v>169</v>
      </c>
      <c r="F22" s="23">
        <v>481.87</v>
      </c>
      <c r="G22" s="5">
        <v>44216.586076388892</v>
      </c>
      <c r="H22" s="110"/>
      <c r="I22" s="110" t="s">
        <v>144</v>
      </c>
      <c r="J22" s="23">
        <v>481.87</v>
      </c>
      <c r="K22" s="23">
        <v>0</v>
      </c>
      <c r="L22" s="5">
        <v>44216</v>
      </c>
    </row>
    <row r="23" spans="1:12" x14ac:dyDescent="0.3">
      <c r="A23" s="111" t="s">
        <v>672</v>
      </c>
      <c r="B23" s="57">
        <v>100000</v>
      </c>
      <c r="C23" s="42" t="s">
        <v>126</v>
      </c>
      <c r="E23" s="110" t="s">
        <v>170</v>
      </c>
      <c r="F23" s="23">
        <v>3726.54</v>
      </c>
      <c r="G23" s="5">
        <v>44216.586469907408</v>
      </c>
      <c r="H23" s="110"/>
      <c r="I23" s="110" t="s">
        <v>171</v>
      </c>
      <c r="J23" s="23">
        <v>3726.54</v>
      </c>
      <c r="K23" s="23">
        <v>66.5</v>
      </c>
      <c r="L23" s="5">
        <v>44216</v>
      </c>
    </row>
    <row r="24" spans="1:12" x14ac:dyDescent="0.3">
      <c r="A24" s="111" t="s">
        <v>788</v>
      </c>
      <c r="B24" s="57">
        <v>9.99</v>
      </c>
      <c r="C24" s="25">
        <v>44329</v>
      </c>
      <c r="E24" s="110" t="s">
        <v>172</v>
      </c>
      <c r="F24" s="23">
        <v>6883.05</v>
      </c>
      <c r="G24" s="5">
        <v>44216.588831018518</v>
      </c>
      <c r="H24" s="110"/>
      <c r="I24" s="110" t="s">
        <v>152</v>
      </c>
      <c r="J24" s="23">
        <v>6883.05</v>
      </c>
      <c r="K24" s="23">
        <v>0</v>
      </c>
      <c r="L24" s="5">
        <v>44216</v>
      </c>
    </row>
    <row r="25" spans="1:12" x14ac:dyDescent="0.3">
      <c r="A25" s="111" t="s">
        <v>789</v>
      </c>
      <c r="B25" s="57">
        <v>11.31</v>
      </c>
      <c r="C25" s="25">
        <v>44333</v>
      </c>
      <c r="E25" s="110" t="s">
        <v>173</v>
      </c>
      <c r="F25" s="23">
        <v>7366.45</v>
      </c>
      <c r="G25" s="5">
        <v>44216.589421296296</v>
      </c>
      <c r="H25" s="110"/>
      <c r="I25" s="110" t="s">
        <v>148</v>
      </c>
      <c r="J25" s="23">
        <v>7366.45</v>
      </c>
      <c r="K25" s="23">
        <v>0</v>
      </c>
      <c r="L25" s="5">
        <v>44216</v>
      </c>
    </row>
    <row r="26" spans="1:12" x14ac:dyDescent="0.3">
      <c r="A26" s="111" t="s">
        <v>790</v>
      </c>
      <c r="B26" s="57">
        <v>11.07</v>
      </c>
      <c r="C26" s="25">
        <v>44333</v>
      </c>
      <c r="E26" s="110" t="s">
        <v>174</v>
      </c>
      <c r="F26" s="23">
        <v>2127.69</v>
      </c>
      <c r="G26" s="5">
        <v>44216.598611111112</v>
      </c>
      <c r="H26" s="110"/>
      <c r="I26" s="110" t="s">
        <v>175</v>
      </c>
      <c r="J26" s="23">
        <v>2127.69</v>
      </c>
      <c r="K26" s="23">
        <v>0</v>
      </c>
      <c r="L26" s="5">
        <v>44216</v>
      </c>
    </row>
    <row r="27" spans="1:12" x14ac:dyDescent="0.3">
      <c r="A27" s="42" t="s">
        <v>799</v>
      </c>
      <c r="B27" s="57">
        <v>70000</v>
      </c>
      <c r="C27" s="42" t="s">
        <v>126</v>
      </c>
      <c r="E27" s="110" t="s">
        <v>176</v>
      </c>
      <c r="F27" s="23">
        <v>62.48</v>
      </c>
      <c r="G27" s="5">
        <v>44216.740416666667</v>
      </c>
      <c r="H27" s="110"/>
      <c r="I27" s="110" t="s">
        <v>177</v>
      </c>
      <c r="J27" s="23">
        <v>62.48</v>
      </c>
      <c r="K27" s="23">
        <v>0</v>
      </c>
      <c r="L27" s="5">
        <v>44216</v>
      </c>
    </row>
    <row r="28" spans="1:12" x14ac:dyDescent="0.3">
      <c r="A28" s="42" t="s">
        <v>798</v>
      </c>
      <c r="B28" s="57">
        <v>50000</v>
      </c>
      <c r="C28" s="42" t="s">
        <v>126</v>
      </c>
      <c r="E28" s="110"/>
      <c r="F28" s="23"/>
      <c r="G28" s="5"/>
      <c r="H28" s="110"/>
      <c r="I28" s="110" t="s">
        <v>178</v>
      </c>
      <c r="J28" s="23">
        <v>0</v>
      </c>
      <c r="K28" s="23">
        <v>1193.3</v>
      </c>
      <c r="L28" s="5">
        <v>44216</v>
      </c>
    </row>
    <row r="29" spans="1:12" x14ac:dyDescent="0.3">
      <c r="A29" s="42" t="s">
        <v>800</v>
      </c>
      <c r="B29" s="57">
        <v>59.99</v>
      </c>
      <c r="C29" s="25">
        <v>44365</v>
      </c>
      <c r="E29" s="110" t="s">
        <v>179</v>
      </c>
      <c r="F29" s="23">
        <v>325</v>
      </c>
      <c r="G29" s="5">
        <v>44221.162094907406</v>
      </c>
      <c r="H29" s="110"/>
      <c r="I29" s="110" t="s">
        <v>180</v>
      </c>
      <c r="J29" s="23">
        <v>325</v>
      </c>
      <c r="K29" s="23">
        <v>0</v>
      </c>
      <c r="L29" s="5">
        <v>44221</v>
      </c>
    </row>
    <row r="30" spans="1:12" x14ac:dyDescent="0.3">
      <c r="A30" s="42" t="s">
        <v>801</v>
      </c>
      <c r="B30" s="57">
        <v>5.99</v>
      </c>
      <c r="C30" s="25">
        <v>44378</v>
      </c>
      <c r="E30" s="110" t="s">
        <v>123</v>
      </c>
      <c r="F30" s="23">
        <v>1168.29</v>
      </c>
      <c r="G30" s="5">
        <v>44222.164618055554</v>
      </c>
      <c r="H30" s="110"/>
      <c r="I30" s="110" t="s">
        <v>181</v>
      </c>
      <c r="J30" s="23">
        <v>1168.29</v>
      </c>
      <c r="K30" s="23">
        <v>0</v>
      </c>
      <c r="L30" s="5">
        <v>44222</v>
      </c>
    </row>
    <row r="31" spans="1:12" x14ac:dyDescent="0.3">
      <c r="E31" s="110" t="s">
        <v>124</v>
      </c>
      <c r="F31" s="23">
        <v>67.48</v>
      </c>
      <c r="G31" s="5">
        <v>44222.164629629631</v>
      </c>
      <c r="H31" s="110"/>
      <c r="I31" s="110" t="s">
        <v>181</v>
      </c>
      <c r="J31" s="23">
        <v>67.48</v>
      </c>
      <c r="K31" s="23">
        <v>0</v>
      </c>
      <c r="L31" s="5">
        <v>44222</v>
      </c>
    </row>
    <row r="32" spans="1:12" x14ac:dyDescent="0.3">
      <c r="E32" s="110" t="s">
        <v>182</v>
      </c>
      <c r="F32" s="23">
        <v>2223.1999999999998</v>
      </c>
      <c r="G32" s="5">
        <v>44222.664710648147</v>
      </c>
      <c r="H32" s="110"/>
      <c r="I32" s="110" t="s">
        <v>142</v>
      </c>
      <c r="J32" s="23">
        <v>2223.1999999999998</v>
      </c>
      <c r="K32" s="23">
        <v>0</v>
      </c>
      <c r="L32" s="5">
        <v>44222</v>
      </c>
    </row>
    <row r="33" spans="5:12" x14ac:dyDescent="0.3">
      <c r="E33" s="110" t="s">
        <v>183</v>
      </c>
      <c r="F33" s="23">
        <v>445.99</v>
      </c>
      <c r="G33" s="5">
        <v>44222.665520833332</v>
      </c>
      <c r="H33" s="110"/>
      <c r="I33" s="110" t="s">
        <v>154</v>
      </c>
      <c r="J33" s="23">
        <v>445.99</v>
      </c>
      <c r="K33" s="23">
        <v>0</v>
      </c>
      <c r="L33" s="5">
        <v>44222</v>
      </c>
    </row>
    <row r="34" spans="5:12" x14ac:dyDescent="0.3">
      <c r="E34" s="110" t="s">
        <v>184</v>
      </c>
      <c r="F34" s="23">
        <v>1424.28</v>
      </c>
      <c r="G34" s="5">
        <v>44222.665960648148</v>
      </c>
      <c r="H34" s="110"/>
      <c r="I34" s="110" t="s">
        <v>144</v>
      </c>
      <c r="J34" s="23">
        <v>1424.28</v>
      </c>
      <c r="K34" s="23">
        <v>0</v>
      </c>
      <c r="L34" s="5">
        <v>44222</v>
      </c>
    </row>
    <row r="35" spans="5:12" x14ac:dyDescent="0.3">
      <c r="E35" s="110" t="s">
        <v>185</v>
      </c>
      <c r="F35" s="23">
        <v>5149.5600000000004</v>
      </c>
      <c r="G35" s="5">
        <v>44222.666458333333</v>
      </c>
      <c r="H35" s="110"/>
      <c r="I35" s="110" t="s">
        <v>148</v>
      </c>
      <c r="J35" s="23">
        <v>5149.5600000000004</v>
      </c>
      <c r="K35" s="23">
        <v>0</v>
      </c>
      <c r="L35" s="5">
        <v>44222</v>
      </c>
    </row>
    <row r="36" spans="5:12" x14ac:dyDescent="0.3">
      <c r="E36" s="110" t="s">
        <v>186</v>
      </c>
      <c r="F36" s="23">
        <v>2532.13</v>
      </c>
      <c r="G36" s="5">
        <v>44222.666944444441</v>
      </c>
      <c r="H36" s="110"/>
      <c r="I36" s="110" t="s">
        <v>187</v>
      </c>
      <c r="J36" s="23">
        <v>2532.13</v>
      </c>
      <c r="K36" s="23">
        <v>0</v>
      </c>
      <c r="L36" s="5">
        <v>44222</v>
      </c>
    </row>
    <row r="37" spans="5:12" x14ac:dyDescent="0.3">
      <c r="E37" s="110" t="s">
        <v>188</v>
      </c>
      <c r="F37" s="23">
        <v>1681.2</v>
      </c>
      <c r="G37" s="5">
        <v>44222.667407407411</v>
      </c>
      <c r="H37" s="110"/>
      <c r="I37" s="110" t="s">
        <v>189</v>
      </c>
      <c r="J37" s="23">
        <v>1681.2</v>
      </c>
      <c r="K37" s="23">
        <v>195</v>
      </c>
      <c r="L37" s="5">
        <v>44222</v>
      </c>
    </row>
    <row r="38" spans="5:12" x14ac:dyDescent="0.3">
      <c r="E38" s="110" t="s">
        <v>190</v>
      </c>
      <c r="F38" s="23">
        <v>95</v>
      </c>
      <c r="G38" s="5">
        <v>44222.667881944442</v>
      </c>
      <c r="H38" s="110"/>
      <c r="I38" s="110" t="s">
        <v>191</v>
      </c>
      <c r="J38" s="23">
        <v>95</v>
      </c>
      <c r="K38" s="23">
        <v>0</v>
      </c>
      <c r="L38" s="5">
        <v>44222</v>
      </c>
    </row>
    <row r="39" spans="5:12" x14ac:dyDescent="0.3">
      <c r="E39" s="110" t="s">
        <v>192</v>
      </c>
      <c r="F39" s="23">
        <v>3949.49</v>
      </c>
      <c r="G39" s="5">
        <v>44222.668310185189</v>
      </c>
      <c r="H39" s="110"/>
      <c r="I39" s="110" t="s">
        <v>152</v>
      </c>
      <c r="J39" s="23">
        <v>3949.49</v>
      </c>
      <c r="K39" s="23">
        <v>0</v>
      </c>
      <c r="L39" s="5">
        <v>44222</v>
      </c>
    </row>
    <row r="40" spans="5:12" x14ac:dyDescent="0.3">
      <c r="E40" s="110" t="s">
        <v>193</v>
      </c>
      <c r="F40" s="23">
        <v>477.43</v>
      </c>
      <c r="G40" s="5">
        <v>44222.668715277781</v>
      </c>
      <c r="H40" s="110"/>
      <c r="I40" s="110" t="s">
        <v>194</v>
      </c>
      <c r="J40" s="23">
        <v>477.43</v>
      </c>
      <c r="K40" s="23">
        <v>0</v>
      </c>
      <c r="L40" s="5">
        <v>44222</v>
      </c>
    </row>
    <row r="41" spans="5:12" x14ac:dyDescent="0.3">
      <c r="E41" s="110" t="s">
        <v>195</v>
      </c>
      <c r="F41" s="23">
        <v>196.97</v>
      </c>
      <c r="G41" s="5">
        <v>44222.669479166667</v>
      </c>
      <c r="H41" s="110"/>
      <c r="I41" s="110" t="s">
        <v>196</v>
      </c>
      <c r="J41" s="23">
        <v>196.97</v>
      </c>
      <c r="K41" s="23">
        <v>0</v>
      </c>
      <c r="L41" s="5">
        <v>44222</v>
      </c>
    </row>
    <row r="42" spans="5:12" x14ac:dyDescent="0.3">
      <c r="E42" s="110" t="s">
        <v>197</v>
      </c>
      <c r="F42" s="23">
        <v>189.48</v>
      </c>
      <c r="G42" s="5">
        <v>44222.66988425926</v>
      </c>
      <c r="H42" s="110"/>
      <c r="I42" s="110" t="s">
        <v>198</v>
      </c>
      <c r="J42" s="23">
        <v>189.48</v>
      </c>
      <c r="K42" s="23">
        <v>0</v>
      </c>
      <c r="L42" s="5">
        <v>44222</v>
      </c>
    </row>
    <row r="43" spans="5:12" x14ac:dyDescent="0.3">
      <c r="E43" s="110" t="s">
        <v>199</v>
      </c>
      <c r="F43" s="23">
        <v>178.52</v>
      </c>
      <c r="G43" s="5">
        <v>44222.67019675926</v>
      </c>
      <c r="H43" s="110"/>
      <c r="I43" s="110" t="s">
        <v>200</v>
      </c>
      <c r="J43" s="23">
        <v>178.52</v>
      </c>
      <c r="K43" s="23">
        <v>0</v>
      </c>
      <c r="L43" s="5">
        <v>44222</v>
      </c>
    </row>
    <row r="44" spans="5:12" x14ac:dyDescent="0.3">
      <c r="E44" s="110" t="s">
        <v>201</v>
      </c>
      <c r="F44" s="23">
        <v>167.44</v>
      </c>
      <c r="G44" s="5">
        <v>44222.670543981483</v>
      </c>
      <c r="H44" s="110"/>
      <c r="I44" s="110" t="s">
        <v>202</v>
      </c>
      <c r="J44" s="23">
        <v>167.44</v>
      </c>
      <c r="K44" s="23">
        <v>0</v>
      </c>
      <c r="L44" s="5">
        <v>44222</v>
      </c>
    </row>
    <row r="45" spans="5:12" x14ac:dyDescent="0.3">
      <c r="E45" s="110" t="s">
        <v>125</v>
      </c>
      <c r="F45" s="23">
        <v>164.85</v>
      </c>
      <c r="G45" s="5">
        <v>44223.162303240744</v>
      </c>
      <c r="H45" s="110"/>
      <c r="I45" s="110" t="s">
        <v>203</v>
      </c>
      <c r="J45" s="23">
        <v>164.85</v>
      </c>
      <c r="K45" s="23">
        <v>0</v>
      </c>
      <c r="L45" s="5">
        <v>44223</v>
      </c>
    </row>
    <row r="46" spans="5:12" x14ac:dyDescent="0.3">
      <c r="E46" s="110" t="s">
        <v>204</v>
      </c>
      <c r="F46" s="23">
        <v>51</v>
      </c>
      <c r="G46" s="5">
        <v>44224.161909722221</v>
      </c>
      <c r="H46" s="110"/>
      <c r="I46" s="110" t="s">
        <v>205</v>
      </c>
      <c r="J46" s="23">
        <v>51</v>
      </c>
      <c r="K46" s="23">
        <v>0</v>
      </c>
      <c r="L46" s="5">
        <v>44224</v>
      </c>
    </row>
    <row r="47" spans="5:12" x14ac:dyDescent="0.3">
      <c r="E47" s="110" t="s">
        <v>206</v>
      </c>
      <c r="F47" s="23">
        <v>64.930000000000007</v>
      </c>
      <c r="G47" s="5">
        <v>44225.72314814815</v>
      </c>
      <c r="H47" s="110"/>
      <c r="I47" s="110" t="s">
        <v>207</v>
      </c>
      <c r="J47" s="23">
        <v>64.930000000000007</v>
      </c>
      <c r="K47" s="23">
        <v>0</v>
      </c>
      <c r="L47" s="5">
        <v>44225</v>
      </c>
    </row>
    <row r="48" spans="5:12" x14ac:dyDescent="0.3">
      <c r="E48" s="110" t="s">
        <v>208</v>
      </c>
      <c r="F48" s="23">
        <v>3443.66</v>
      </c>
      <c r="G48" s="5">
        <v>44225.726099537038</v>
      </c>
      <c r="H48" s="110"/>
      <c r="I48" s="110" t="s">
        <v>209</v>
      </c>
      <c r="J48" s="23">
        <v>3443.66</v>
      </c>
      <c r="K48" s="23">
        <v>0</v>
      </c>
      <c r="L48" s="5">
        <v>44225</v>
      </c>
    </row>
    <row r="49" spans="5:12" x14ac:dyDescent="0.3">
      <c r="E49" s="110" t="s">
        <v>210</v>
      </c>
      <c r="F49" s="23">
        <v>417.62</v>
      </c>
      <c r="G49" s="5">
        <v>44225.726342592592</v>
      </c>
      <c r="H49" s="110"/>
      <c r="I49" s="110" t="s">
        <v>211</v>
      </c>
      <c r="J49" s="23">
        <v>417.62</v>
      </c>
      <c r="K49" s="23">
        <v>0</v>
      </c>
      <c r="L49" s="5">
        <v>44225</v>
      </c>
    </row>
    <row r="50" spans="5:12" x14ac:dyDescent="0.3">
      <c r="E50" s="110" t="s">
        <v>212</v>
      </c>
      <c r="F50" s="23">
        <v>274.81</v>
      </c>
      <c r="G50" s="5">
        <v>44225.726793981485</v>
      </c>
      <c r="H50" s="110"/>
      <c r="I50" s="110" t="s">
        <v>213</v>
      </c>
      <c r="J50" s="23">
        <v>274.81</v>
      </c>
      <c r="K50" s="23">
        <v>0</v>
      </c>
      <c r="L50" s="5">
        <v>44225</v>
      </c>
    </row>
    <row r="51" spans="5:12" x14ac:dyDescent="0.3">
      <c r="E51" s="110" t="s">
        <v>214</v>
      </c>
      <c r="F51" s="23">
        <v>177.46</v>
      </c>
      <c r="G51" s="5">
        <v>44225.727129629631</v>
      </c>
      <c r="H51" s="110"/>
      <c r="I51" s="110" t="s">
        <v>215</v>
      </c>
      <c r="J51" s="23">
        <v>177.46</v>
      </c>
      <c r="K51" s="23">
        <v>0</v>
      </c>
      <c r="L51" s="5">
        <v>44225</v>
      </c>
    </row>
    <row r="52" spans="5:12" x14ac:dyDescent="0.3">
      <c r="E52" s="110" t="s">
        <v>216</v>
      </c>
      <c r="F52" s="23">
        <v>499.37</v>
      </c>
      <c r="G52" s="5">
        <v>44225.727488425924</v>
      </c>
      <c r="H52" s="110"/>
      <c r="I52" s="110" t="s">
        <v>217</v>
      </c>
      <c r="J52" s="23">
        <v>499.37</v>
      </c>
      <c r="K52" s="23">
        <v>0</v>
      </c>
      <c r="L52" s="5">
        <v>44225</v>
      </c>
    </row>
    <row r="53" spans="5:12" x14ac:dyDescent="0.3">
      <c r="E53" s="110" t="s">
        <v>218</v>
      </c>
      <c r="F53" s="23">
        <v>472.29</v>
      </c>
      <c r="G53" s="5">
        <v>44225.727962962963</v>
      </c>
      <c r="H53" s="110"/>
      <c r="I53" s="110" t="s">
        <v>219</v>
      </c>
      <c r="J53" s="23">
        <v>472.29</v>
      </c>
      <c r="K53" s="23">
        <v>0</v>
      </c>
      <c r="L53" s="5">
        <v>44225</v>
      </c>
    </row>
    <row r="54" spans="5:12" x14ac:dyDescent="0.3">
      <c r="E54" s="110" t="s">
        <v>220</v>
      </c>
      <c r="F54" s="23">
        <v>223.11</v>
      </c>
      <c r="G54" s="5">
        <v>44225.728321759256</v>
      </c>
      <c r="H54" s="110"/>
      <c r="I54" s="110" t="s">
        <v>221</v>
      </c>
      <c r="J54" s="23">
        <v>223.11</v>
      </c>
      <c r="K54" s="23">
        <v>0</v>
      </c>
      <c r="L54" s="5">
        <v>44225</v>
      </c>
    </row>
    <row r="55" spans="5:12" x14ac:dyDescent="0.3">
      <c r="E55" s="110" t="s">
        <v>222</v>
      </c>
      <c r="F55" s="23">
        <v>369.39</v>
      </c>
      <c r="G55" s="5">
        <v>44225.72861111111</v>
      </c>
      <c r="H55" s="110"/>
      <c r="I55" s="110" t="s">
        <v>223</v>
      </c>
      <c r="J55" s="23">
        <v>369.39</v>
      </c>
      <c r="K55" s="23">
        <v>0</v>
      </c>
      <c r="L55" s="5">
        <v>44225</v>
      </c>
    </row>
    <row r="56" spans="5:12" x14ac:dyDescent="0.3">
      <c r="E56" s="110" t="s">
        <v>224</v>
      </c>
      <c r="F56" s="23">
        <v>294.79000000000002</v>
      </c>
      <c r="G56" s="5">
        <v>44225.728842592594</v>
      </c>
      <c r="H56" s="110"/>
      <c r="I56" s="110" t="s">
        <v>225</v>
      </c>
      <c r="J56" s="23">
        <v>294.79000000000002</v>
      </c>
      <c r="K56" s="23">
        <v>0</v>
      </c>
      <c r="L56" s="5">
        <v>44225</v>
      </c>
    </row>
    <row r="57" spans="5:12" x14ac:dyDescent="0.3">
      <c r="E57" s="110" t="s">
        <v>226</v>
      </c>
      <c r="F57" s="23">
        <v>367.96</v>
      </c>
      <c r="G57" s="5">
        <v>44225.729074074072</v>
      </c>
      <c r="H57" s="110"/>
      <c r="I57" s="110" t="s">
        <v>227</v>
      </c>
      <c r="J57" s="23">
        <v>367.96</v>
      </c>
      <c r="K57" s="23">
        <v>0</v>
      </c>
      <c r="L57" s="5">
        <v>44225</v>
      </c>
    </row>
    <row r="58" spans="5:12" x14ac:dyDescent="0.3">
      <c r="E58" s="110" t="s">
        <v>228</v>
      </c>
      <c r="F58" s="23">
        <v>380.91</v>
      </c>
      <c r="G58" s="5">
        <v>44225.729328703703</v>
      </c>
      <c r="H58" s="110"/>
      <c r="I58" s="110" t="s">
        <v>229</v>
      </c>
      <c r="J58" s="23">
        <v>380.91</v>
      </c>
      <c r="K58" s="23">
        <v>0</v>
      </c>
      <c r="L58" s="5">
        <v>44225</v>
      </c>
    </row>
    <row r="59" spans="5:12" x14ac:dyDescent="0.3">
      <c r="E59" s="110" t="s">
        <v>230</v>
      </c>
      <c r="F59" s="23">
        <v>337.91</v>
      </c>
      <c r="G59" s="5">
        <v>44225.729548611111</v>
      </c>
      <c r="H59" s="110"/>
      <c r="I59" s="110" t="s">
        <v>231</v>
      </c>
      <c r="J59" s="23">
        <v>337.91</v>
      </c>
      <c r="K59" s="23">
        <v>0</v>
      </c>
      <c r="L59" s="5">
        <v>44225</v>
      </c>
    </row>
    <row r="60" spans="5:12" x14ac:dyDescent="0.3">
      <c r="E60" s="110" t="s">
        <v>232</v>
      </c>
      <c r="F60" s="23">
        <v>372.93</v>
      </c>
      <c r="G60" s="5">
        <v>44225.729780092595</v>
      </c>
      <c r="H60" s="110"/>
      <c r="I60" s="110" t="s">
        <v>233</v>
      </c>
      <c r="J60" s="23">
        <v>372.93</v>
      </c>
      <c r="K60" s="23">
        <v>0</v>
      </c>
      <c r="L60" s="5">
        <v>44225</v>
      </c>
    </row>
    <row r="61" spans="5:12" x14ac:dyDescent="0.3">
      <c r="E61" s="110" t="s">
        <v>234</v>
      </c>
      <c r="F61" s="23">
        <v>353.06</v>
      </c>
      <c r="G61" s="5">
        <v>44225.730011574073</v>
      </c>
      <c r="H61" s="110"/>
      <c r="I61" s="110" t="s">
        <v>235</v>
      </c>
      <c r="J61" s="23">
        <v>353.06</v>
      </c>
      <c r="K61" s="23">
        <v>0</v>
      </c>
      <c r="L61" s="5">
        <v>44225</v>
      </c>
    </row>
    <row r="62" spans="5:12" x14ac:dyDescent="0.3">
      <c r="E62" s="110" t="s">
        <v>236</v>
      </c>
      <c r="F62" s="23">
        <v>241.14</v>
      </c>
      <c r="G62" s="5">
        <v>44225.730266203704</v>
      </c>
      <c r="H62" s="110"/>
      <c r="I62" s="110" t="s">
        <v>237</v>
      </c>
      <c r="J62" s="23">
        <v>241.14</v>
      </c>
      <c r="K62" s="23">
        <v>16.989999999999998</v>
      </c>
      <c r="L62" s="5">
        <v>44225</v>
      </c>
    </row>
    <row r="63" spans="5:12" x14ac:dyDescent="0.3">
      <c r="E63" s="110" t="s">
        <v>238</v>
      </c>
      <c r="F63" s="23">
        <v>2100.33</v>
      </c>
      <c r="G63" s="5">
        <v>44225.730636574073</v>
      </c>
      <c r="H63" s="110"/>
      <c r="I63" s="110" t="s">
        <v>239</v>
      </c>
      <c r="J63" s="23">
        <v>2100.33</v>
      </c>
      <c r="K63" s="23">
        <v>0</v>
      </c>
      <c r="L63" s="5">
        <v>44225</v>
      </c>
    </row>
    <row r="64" spans="5:12" x14ac:dyDescent="0.3">
      <c r="E64" s="110" t="s">
        <v>240</v>
      </c>
      <c r="F64" s="23">
        <v>184.8</v>
      </c>
      <c r="G64" s="5">
        <v>44225.730902777781</v>
      </c>
      <c r="H64" s="110"/>
      <c r="I64" s="110" t="s">
        <v>154</v>
      </c>
      <c r="J64" s="23">
        <v>184.8</v>
      </c>
      <c r="K64" s="23">
        <v>0</v>
      </c>
      <c r="L64" s="5">
        <v>44225</v>
      </c>
    </row>
    <row r="65" spans="5:12" x14ac:dyDescent="0.3">
      <c r="E65" s="110" t="s">
        <v>241</v>
      </c>
      <c r="F65" s="23">
        <v>709.95</v>
      </c>
      <c r="G65" s="5">
        <v>44225.731481481482</v>
      </c>
      <c r="H65" s="110"/>
      <c r="I65" s="110" t="s">
        <v>242</v>
      </c>
      <c r="J65" s="23">
        <v>709.95</v>
      </c>
      <c r="K65" s="23">
        <v>0</v>
      </c>
      <c r="L65" s="5">
        <v>44225</v>
      </c>
    </row>
    <row r="66" spans="5:12" x14ac:dyDescent="0.3">
      <c r="E66" s="110" t="s">
        <v>243</v>
      </c>
      <c r="F66" s="23">
        <v>3975.3</v>
      </c>
      <c r="G66" s="5">
        <v>44225.740034722221</v>
      </c>
      <c r="H66" s="110"/>
      <c r="I66" s="110" t="s">
        <v>148</v>
      </c>
      <c r="J66" s="23">
        <v>3975.3</v>
      </c>
      <c r="K66" s="23">
        <v>0</v>
      </c>
      <c r="L66" s="5">
        <v>44225</v>
      </c>
    </row>
    <row r="67" spans="5:12" x14ac:dyDescent="0.3">
      <c r="E67" s="110" t="s">
        <v>244</v>
      </c>
      <c r="F67" s="23">
        <v>6699.78</v>
      </c>
      <c r="G67" s="5">
        <v>44225.740393518521</v>
      </c>
      <c r="H67" s="110"/>
      <c r="I67" s="110" t="s">
        <v>156</v>
      </c>
      <c r="J67" s="23">
        <v>6699.78</v>
      </c>
      <c r="K67" s="23">
        <v>0</v>
      </c>
      <c r="L67" s="5">
        <v>44225</v>
      </c>
    </row>
    <row r="68" spans="5:12" x14ac:dyDescent="0.3">
      <c r="E68" s="110" t="s">
        <v>245</v>
      </c>
      <c r="F68" s="23">
        <v>192.59</v>
      </c>
      <c r="G68" s="5">
        <v>44225.740729166668</v>
      </c>
      <c r="H68" s="110"/>
      <c r="I68" s="110" t="s">
        <v>154</v>
      </c>
      <c r="J68" s="23">
        <v>192.59</v>
      </c>
      <c r="K68" s="23">
        <v>0</v>
      </c>
      <c r="L68" s="5">
        <v>44225</v>
      </c>
    </row>
    <row r="69" spans="5:12" x14ac:dyDescent="0.3">
      <c r="E69" s="110" t="s">
        <v>246</v>
      </c>
      <c r="F69" s="23">
        <v>1914.36</v>
      </c>
      <c r="G69" s="5">
        <v>44225.741087962961</v>
      </c>
      <c r="H69" s="110"/>
      <c r="I69" s="110" t="s">
        <v>152</v>
      </c>
      <c r="J69" s="23">
        <v>1914.36</v>
      </c>
      <c r="K69" s="23">
        <v>0</v>
      </c>
      <c r="L69" s="5">
        <v>44225</v>
      </c>
    </row>
    <row r="70" spans="5:12" x14ac:dyDescent="0.3">
      <c r="E70" s="110" t="s">
        <v>247</v>
      </c>
      <c r="F70" s="23">
        <v>96.01</v>
      </c>
      <c r="G70" s="5">
        <v>44227</v>
      </c>
      <c r="H70" s="110"/>
      <c r="I70" s="110" t="s">
        <v>248</v>
      </c>
      <c r="J70" s="23">
        <v>96.01</v>
      </c>
      <c r="K70" s="23"/>
      <c r="L70" s="5">
        <v>44227</v>
      </c>
    </row>
    <row r="71" spans="5:12" x14ac:dyDescent="0.3">
      <c r="E71" s="110" t="s">
        <v>404</v>
      </c>
      <c r="F71" s="23">
        <v>5435.16</v>
      </c>
      <c r="G71" s="5">
        <v>44229.164363425924</v>
      </c>
      <c r="H71" s="110"/>
      <c r="I71" s="110" t="s">
        <v>339</v>
      </c>
      <c r="J71" s="23">
        <v>5435.16</v>
      </c>
      <c r="K71" s="23">
        <v>0</v>
      </c>
      <c r="L71" s="5">
        <v>44229</v>
      </c>
    </row>
    <row r="72" spans="5:12" x14ac:dyDescent="0.3">
      <c r="E72" s="110" t="s">
        <v>338</v>
      </c>
      <c r="F72" s="23">
        <v>163.99</v>
      </c>
      <c r="G72" s="5">
        <v>44229.16443287037</v>
      </c>
      <c r="H72" s="110"/>
      <c r="I72" s="110" t="s">
        <v>339</v>
      </c>
      <c r="J72" s="23">
        <v>163.99</v>
      </c>
      <c r="K72" s="23">
        <v>0</v>
      </c>
      <c r="L72" s="5">
        <v>44229</v>
      </c>
    </row>
    <row r="73" spans="5:12" x14ac:dyDescent="0.3">
      <c r="E73" s="110" t="s">
        <v>390</v>
      </c>
      <c r="F73" s="23">
        <v>2376.4299999999998</v>
      </c>
      <c r="G73" s="5">
        <v>44230.544259259259</v>
      </c>
      <c r="H73" s="110"/>
      <c r="I73" s="110" t="s">
        <v>142</v>
      </c>
      <c r="J73" s="23">
        <v>2376.4299999999998</v>
      </c>
      <c r="K73" s="23">
        <v>0</v>
      </c>
      <c r="L73" s="5">
        <v>44230</v>
      </c>
    </row>
    <row r="74" spans="5:12" x14ac:dyDescent="0.3">
      <c r="E74" s="110" t="s">
        <v>333</v>
      </c>
      <c r="F74" s="23">
        <v>142.5</v>
      </c>
      <c r="G74" s="5">
        <v>44230.545335648145</v>
      </c>
      <c r="H74" s="110"/>
      <c r="I74" s="110" t="s">
        <v>334</v>
      </c>
      <c r="J74" s="23">
        <v>142.5</v>
      </c>
      <c r="K74" s="23">
        <v>0</v>
      </c>
      <c r="L74" s="5">
        <v>44230</v>
      </c>
    </row>
    <row r="75" spans="5:12" x14ac:dyDescent="0.3">
      <c r="E75" s="110" t="s">
        <v>381</v>
      </c>
      <c r="F75" s="23">
        <v>1112.94</v>
      </c>
      <c r="G75" s="5">
        <v>44230.575995370367</v>
      </c>
      <c r="H75" s="110"/>
      <c r="I75" s="110" t="s">
        <v>144</v>
      </c>
      <c r="J75" s="23">
        <v>1112.94</v>
      </c>
      <c r="K75" s="23">
        <v>0</v>
      </c>
      <c r="L75" s="5">
        <v>44230</v>
      </c>
    </row>
    <row r="76" spans="5:12" x14ac:dyDescent="0.3">
      <c r="E76" s="110" t="s">
        <v>400</v>
      </c>
      <c r="F76" s="23">
        <v>4336.72</v>
      </c>
      <c r="G76" s="5">
        <v>44230.576689814814</v>
      </c>
      <c r="H76" s="110"/>
      <c r="I76" s="110" t="s">
        <v>148</v>
      </c>
      <c r="J76" s="23">
        <v>4336.72</v>
      </c>
      <c r="K76" s="23">
        <v>0</v>
      </c>
      <c r="L76" s="5">
        <v>44230</v>
      </c>
    </row>
    <row r="77" spans="5:12" x14ac:dyDescent="0.3">
      <c r="E77" s="110" t="s">
        <v>402</v>
      </c>
      <c r="F77" s="23">
        <v>5171.8599999999997</v>
      </c>
      <c r="G77" s="5">
        <v>44230.577291666668</v>
      </c>
      <c r="H77" s="110"/>
      <c r="I77" s="110" t="s">
        <v>152</v>
      </c>
      <c r="J77" s="23">
        <v>5171.8599999999997</v>
      </c>
      <c r="K77" s="23">
        <v>0</v>
      </c>
      <c r="L77" s="5">
        <v>44230</v>
      </c>
    </row>
    <row r="78" spans="5:12" x14ac:dyDescent="0.3">
      <c r="E78" s="110" t="s">
        <v>335</v>
      </c>
      <c r="F78" s="23">
        <v>156.97</v>
      </c>
      <c r="G78" s="5">
        <v>44230.577604166669</v>
      </c>
      <c r="H78" s="110"/>
      <c r="I78" s="110" t="s">
        <v>154</v>
      </c>
      <c r="J78" s="23">
        <v>156.97</v>
      </c>
      <c r="K78" s="23">
        <v>0</v>
      </c>
      <c r="L78" s="5">
        <v>44230</v>
      </c>
    </row>
    <row r="79" spans="5:12" x14ac:dyDescent="0.3">
      <c r="E79" s="110" t="s">
        <v>317</v>
      </c>
      <c r="F79" s="23">
        <v>65</v>
      </c>
      <c r="G79" s="5">
        <v>44234.161828703705</v>
      </c>
      <c r="H79" s="110"/>
      <c r="I79" s="110" t="s">
        <v>318</v>
      </c>
      <c r="J79" s="23">
        <v>65</v>
      </c>
      <c r="K79" s="23">
        <v>0</v>
      </c>
      <c r="L79" s="5">
        <v>44234</v>
      </c>
    </row>
    <row r="80" spans="5:12" x14ac:dyDescent="0.3">
      <c r="E80" s="110" t="s">
        <v>397</v>
      </c>
      <c r="F80" s="23">
        <v>3177.17</v>
      </c>
      <c r="G80" s="5">
        <v>44236.163900462961</v>
      </c>
      <c r="H80" s="110"/>
      <c r="I80" s="110" t="s">
        <v>320</v>
      </c>
      <c r="J80" s="23">
        <v>3177.17</v>
      </c>
      <c r="K80" s="23">
        <v>0</v>
      </c>
      <c r="L80" s="5">
        <v>44236</v>
      </c>
    </row>
    <row r="81" spans="5:12" x14ac:dyDescent="0.3">
      <c r="E81" s="110" t="s">
        <v>319</v>
      </c>
      <c r="F81" s="23">
        <v>66.5</v>
      </c>
      <c r="G81" s="5">
        <v>44236.163958333331</v>
      </c>
      <c r="H81" s="110"/>
      <c r="I81" s="110" t="s">
        <v>320</v>
      </c>
      <c r="J81" s="23">
        <v>66.5</v>
      </c>
      <c r="K81" s="23">
        <v>0</v>
      </c>
      <c r="L81" s="5">
        <v>44236</v>
      </c>
    </row>
    <row r="82" spans="5:12" x14ac:dyDescent="0.3">
      <c r="E82" s="110" t="s">
        <v>389</v>
      </c>
      <c r="F82" s="23">
        <v>2234.81</v>
      </c>
      <c r="G82" s="5">
        <v>44236.425208333334</v>
      </c>
      <c r="H82" s="110"/>
      <c r="I82" s="110" t="s">
        <v>142</v>
      </c>
      <c r="J82" s="23">
        <v>2234.81</v>
      </c>
      <c r="K82" s="23">
        <v>0</v>
      </c>
      <c r="L82" s="5">
        <v>44236</v>
      </c>
    </row>
    <row r="83" spans="5:12" x14ac:dyDescent="0.3">
      <c r="E83" s="110" t="s">
        <v>375</v>
      </c>
      <c r="F83" s="23">
        <v>769.03</v>
      </c>
      <c r="G83" s="5">
        <v>44236.425578703704</v>
      </c>
      <c r="H83" s="110"/>
      <c r="I83" s="110" t="s">
        <v>144</v>
      </c>
      <c r="J83" s="23">
        <v>769.03</v>
      </c>
      <c r="K83" s="23">
        <v>0</v>
      </c>
      <c r="L83" s="5">
        <v>44236</v>
      </c>
    </row>
    <row r="84" spans="5:12" x14ac:dyDescent="0.3">
      <c r="E84" s="110" t="s">
        <v>407</v>
      </c>
      <c r="F84" s="23">
        <v>7549.64</v>
      </c>
      <c r="G84" s="5">
        <v>44236.426030092596</v>
      </c>
      <c r="H84" s="110"/>
      <c r="I84" s="110" t="s">
        <v>148</v>
      </c>
      <c r="J84" s="23">
        <v>7549.64</v>
      </c>
      <c r="K84" s="23">
        <v>0</v>
      </c>
      <c r="L84" s="5">
        <v>44236</v>
      </c>
    </row>
    <row r="85" spans="5:12" x14ac:dyDescent="0.3">
      <c r="E85" s="110" t="s">
        <v>403</v>
      </c>
      <c r="F85" s="23">
        <v>5387.53</v>
      </c>
      <c r="G85" s="5">
        <v>44236.426770833335</v>
      </c>
      <c r="H85" s="110"/>
      <c r="I85" s="110" t="s">
        <v>152</v>
      </c>
      <c r="J85" s="23">
        <v>5387.53</v>
      </c>
      <c r="K85" s="23">
        <v>0</v>
      </c>
      <c r="L85" s="5">
        <v>44236</v>
      </c>
    </row>
    <row r="86" spans="5:12" x14ac:dyDescent="0.3">
      <c r="E86" s="110" t="s">
        <v>321</v>
      </c>
      <c r="F86" s="23">
        <v>85.92</v>
      </c>
      <c r="G86" s="5">
        <v>44236.427071759259</v>
      </c>
      <c r="H86" s="110"/>
      <c r="I86" s="110" t="s">
        <v>154</v>
      </c>
      <c r="J86" s="23">
        <v>85.92</v>
      </c>
      <c r="K86" s="23">
        <v>0</v>
      </c>
      <c r="L86" s="5">
        <v>44236</v>
      </c>
    </row>
    <row r="87" spans="5:12" x14ac:dyDescent="0.3">
      <c r="E87" s="110" t="s">
        <v>315</v>
      </c>
      <c r="F87" s="23">
        <v>14.99</v>
      </c>
      <c r="G87" s="5">
        <v>44240.161909722221</v>
      </c>
      <c r="H87" s="110"/>
      <c r="I87" s="110" t="s">
        <v>316</v>
      </c>
      <c r="J87" s="23">
        <v>14.99</v>
      </c>
      <c r="K87" s="23">
        <v>0</v>
      </c>
      <c r="L87" s="5">
        <v>44240</v>
      </c>
    </row>
    <row r="88" spans="5:12" x14ac:dyDescent="0.3">
      <c r="E88" s="110" t="s">
        <v>379</v>
      </c>
      <c r="F88" s="23">
        <v>1053.9000000000001</v>
      </c>
      <c r="G88" s="5">
        <v>44243.162777777776</v>
      </c>
      <c r="H88" s="110"/>
      <c r="I88" s="110" t="s">
        <v>380</v>
      </c>
      <c r="J88" s="23">
        <v>1053.9000000000001</v>
      </c>
      <c r="K88" s="23">
        <v>0</v>
      </c>
      <c r="L88" s="5">
        <v>44243</v>
      </c>
    </row>
    <row r="89" spans="5:12" x14ac:dyDescent="0.3">
      <c r="E89" s="110" t="s">
        <v>377</v>
      </c>
      <c r="F89" s="23">
        <v>975</v>
      </c>
      <c r="G89" s="5">
        <v>44246.533819444441</v>
      </c>
      <c r="H89" s="110"/>
      <c r="I89" s="110" t="s">
        <v>378</v>
      </c>
      <c r="J89" s="23">
        <v>975</v>
      </c>
      <c r="K89" s="23">
        <v>0</v>
      </c>
      <c r="L89" s="5">
        <v>44246</v>
      </c>
    </row>
    <row r="90" spans="5:12" x14ac:dyDescent="0.3">
      <c r="E90" s="110" t="s">
        <v>388</v>
      </c>
      <c r="F90" s="23">
        <v>1751.59</v>
      </c>
      <c r="G90" s="5">
        <v>44246.534490740742</v>
      </c>
      <c r="H90" s="110"/>
      <c r="I90" s="110" t="s">
        <v>142</v>
      </c>
      <c r="J90" s="23">
        <v>1751.59</v>
      </c>
      <c r="K90" s="23">
        <v>0</v>
      </c>
      <c r="L90" s="5">
        <v>44246</v>
      </c>
    </row>
    <row r="91" spans="5:12" x14ac:dyDescent="0.3">
      <c r="E91" s="110" t="s">
        <v>374</v>
      </c>
      <c r="F91" s="23">
        <v>551.34</v>
      </c>
      <c r="G91" s="5">
        <v>44246.53528935185</v>
      </c>
      <c r="H91" s="110"/>
      <c r="I91" s="110" t="s">
        <v>144</v>
      </c>
      <c r="J91" s="23">
        <v>551.34</v>
      </c>
      <c r="K91" s="23">
        <v>0</v>
      </c>
      <c r="L91" s="5">
        <v>44246</v>
      </c>
    </row>
    <row r="92" spans="5:12" x14ac:dyDescent="0.3">
      <c r="E92" s="110" t="s">
        <v>393</v>
      </c>
      <c r="F92" s="23">
        <v>2757.35</v>
      </c>
      <c r="G92" s="5">
        <v>44246.535682870373</v>
      </c>
      <c r="H92" s="110"/>
      <c r="I92" s="110" t="s">
        <v>394</v>
      </c>
      <c r="J92" s="23">
        <v>2757.35</v>
      </c>
      <c r="K92" s="23">
        <v>0</v>
      </c>
      <c r="L92" s="5">
        <v>44246</v>
      </c>
    </row>
    <row r="93" spans="5:12" x14ac:dyDescent="0.3">
      <c r="E93" s="110" t="s">
        <v>406</v>
      </c>
      <c r="F93" s="23">
        <v>6775.08</v>
      </c>
      <c r="G93" s="5">
        <v>44246.53634259259</v>
      </c>
      <c r="H93" s="110"/>
      <c r="I93" s="110" t="s">
        <v>148</v>
      </c>
      <c r="J93" s="23">
        <v>6775.08</v>
      </c>
      <c r="K93" s="23">
        <v>0</v>
      </c>
      <c r="L93" s="5">
        <v>44246</v>
      </c>
    </row>
    <row r="94" spans="5:12" x14ac:dyDescent="0.3">
      <c r="E94" s="110" t="s">
        <v>326</v>
      </c>
      <c r="F94" s="23">
        <v>108.88</v>
      </c>
      <c r="G94" s="5">
        <v>44246.537106481483</v>
      </c>
      <c r="H94" s="110"/>
      <c r="I94" s="110" t="s">
        <v>154</v>
      </c>
      <c r="J94" s="23">
        <v>108.88</v>
      </c>
      <c r="K94" s="23">
        <v>0</v>
      </c>
      <c r="L94" s="5">
        <v>44246</v>
      </c>
    </row>
    <row r="95" spans="5:12" x14ac:dyDescent="0.3">
      <c r="E95" s="110" t="s">
        <v>376</v>
      </c>
      <c r="F95" s="23">
        <v>809.06</v>
      </c>
      <c r="G95" s="5">
        <v>44246.537754629629</v>
      </c>
      <c r="H95" s="110"/>
      <c r="I95" s="110" t="s">
        <v>156</v>
      </c>
      <c r="J95" s="23">
        <v>809.06</v>
      </c>
      <c r="K95" s="23">
        <v>0</v>
      </c>
      <c r="L95" s="5">
        <v>44246</v>
      </c>
    </row>
    <row r="96" spans="5:12" x14ac:dyDescent="0.3">
      <c r="E96" s="110" t="s">
        <v>405</v>
      </c>
      <c r="F96" s="23">
        <v>5838.76</v>
      </c>
      <c r="G96" s="5">
        <v>44246.538298611114</v>
      </c>
      <c r="H96" s="110"/>
      <c r="I96" s="110" t="s">
        <v>152</v>
      </c>
      <c r="J96" s="23">
        <v>5838.76</v>
      </c>
      <c r="K96" s="23">
        <v>0</v>
      </c>
      <c r="L96" s="5">
        <v>44246</v>
      </c>
    </row>
    <row r="97" spans="5:12" x14ac:dyDescent="0.3">
      <c r="E97" s="110" t="s">
        <v>398</v>
      </c>
      <c r="F97" s="23">
        <v>3763.28</v>
      </c>
      <c r="G97" s="5">
        <v>44246.538969907408</v>
      </c>
      <c r="H97" s="110"/>
      <c r="I97" s="110" t="s">
        <v>399</v>
      </c>
      <c r="J97" s="23">
        <v>3763.28</v>
      </c>
      <c r="K97" s="23">
        <v>67.48</v>
      </c>
      <c r="L97" s="5">
        <v>44246</v>
      </c>
    </row>
    <row r="98" spans="5:12" x14ac:dyDescent="0.3">
      <c r="E98" s="110" t="s">
        <v>382</v>
      </c>
      <c r="F98" s="23">
        <v>1218.94</v>
      </c>
      <c r="G98" s="5">
        <v>44250.162974537037</v>
      </c>
      <c r="H98" s="110"/>
      <c r="I98" s="110" t="s">
        <v>332</v>
      </c>
      <c r="J98" s="23">
        <v>1218.94</v>
      </c>
      <c r="K98" s="23">
        <v>0</v>
      </c>
      <c r="L98" s="5">
        <v>44250</v>
      </c>
    </row>
    <row r="99" spans="5:12" x14ac:dyDescent="0.3">
      <c r="E99" s="110" t="s">
        <v>331</v>
      </c>
      <c r="F99" s="23">
        <v>137.47</v>
      </c>
      <c r="G99" s="5">
        <v>44250.162997685184</v>
      </c>
      <c r="H99" s="110"/>
      <c r="I99" s="110" t="s">
        <v>332</v>
      </c>
      <c r="J99" s="23">
        <v>137.47</v>
      </c>
      <c r="K99" s="23">
        <v>0</v>
      </c>
      <c r="L99" s="5">
        <v>44250</v>
      </c>
    </row>
    <row r="100" spans="5:12" x14ac:dyDescent="0.3">
      <c r="E100" s="110" t="s">
        <v>385</v>
      </c>
      <c r="F100" s="23">
        <v>1648.95</v>
      </c>
      <c r="G100" s="5">
        <v>44253.51152777778</v>
      </c>
      <c r="H100" s="110"/>
      <c r="I100" s="110" t="s">
        <v>386</v>
      </c>
      <c r="J100" s="23">
        <v>1648.95</v>
      </c>
      <c r="K100" s="23">
        <v>4580.5</v>
      </c>
      <c r="L100" s="5">
        <v>44253</v>
      </c>
    </row>
    <row r="101" spans="5:12" x14ac:dyDescent="0.3">
      <c r="E101" s="110" t="s">
        <v>327</v>
      </c>
      <c r="F101" s="23">
        <v>109</v>
      </c>
      <c r="G101" s="5">
        <v>44254.161886574075</v>
      </c>
      <c r="H101" s="110"/>
      <c r="I101" s="110" t="s">
        <v>328</v>
      </c>
      <c r="J101" s="23">
        <v>109</v>
      </c>
      <c r="K101" s="23">
        <v>0</v>
      </c>
      <c r="L101" s="5">
        <v>44254</v>
      </c>
    </row>
    <row r="102" spans="5:12" x14ac:dyDescent="0.3">
      <c r="E102" s="110" t="s">
        <v>387</v>
      </c>
      <c r="F102" s="23">
        <v>1679.26</v>
      </c>
      <c r="G102" s="5">
        <v>44255.621689814812</v>
      </c>
      <c r="H102" s="110"/>
      <c r="I102" s="110" t="s">
        <v>142</v>
      </c>
      <c r="J102" s="23">
        <v>1679.26</v>
      </c>
      <c r="K102" s="23">
        <v>0</v>
      </c>
      <c r="L102" s="5">
        <v>44255</v>
      </c>
    </row>
    <row r="103" spans="5:12" x14ac:dyDescent="0.3">
      <c r="E103" s="110" t="s">
        <v>340</v>
      </c>
      <c r="F103" s="23">
        <v>202</v>
      </c>
      <c r="G103" s="5">
        <v>44255.621990740743</v>
      </c>
      <c r="H103" s="110"/>
      <c r="I103" s="110" t="s">
        <v>341</v>
      </c>
      <c r="J103" s="23">
        <v>202</v>
      </c>
      <c r="K103" s="23">
        <v>0</v>
      </c>
      <c r="L103" s="5">
        <v>44255</v>
      </c>
    </row>
    <row r="104" spans="5:12" x14ac:dyDescent="0.3">
      <c r="E104" s="110" t="s">
        <v>365</v>
      </c>
      <c r="F104" s="23">
        <v>420.85</v>
      </c>
      <c r="G104" s="5">
        <v>44255.624502314815</v>
      </c>
      <c r="H104" s="110"/>
      <c r="I104" s="110" t="s">
        <v>144</v>
      </c>
      <c r="J104" s="23">
        <v>420.85</v>
      </c>
      <c r="K104" s="23">
        <v>0</v>
      </c>
      <c r="L104" s="5">
        <v>44255</v>
      </c>
    </row>
    <row r="105" spans="5:12" x14ac:dyDescent="0.3">
      <c r="E105" s="110" t="s">
        <v>391</v>
      </c>
      <c r="F105" s="23">
        <v>2634</v>
      </c>
      <c r="G105" s="5">
        <v>44255.624756944446</v>
      </c>
      <c r="H105" s="110"/>
      <c r="I105" s="110" t="s">
        <v>392</v>
      </c>
      <c r="J105" s="23">
        <v>2634</v>
      </c>
      <c r="K105" s="23">
        <v>0</v>
      </c>
      <c r="L105" s="5">
        <v>44255</v>
      </c>
    </row>
    <row r="106" spans="5:12" x14ac:dyDescent="0.3">
      <c r="E106" s="110" t="s">
        <v>363</v>
      </c>
      <c r="F106" s="23">
        <v>380.57</v>
      </c>
      <c r="G106" s="5">
        <v>44255.624976851854</v>
      </c>
      <c r="H106" s="110"/>
      <c r="I106" s="110" t="s">
        <v>364</v>
      </c>
      <c r="J106" s="23">
        <v>380.57</v>
      </c>
      <c r="K106" s="23">
        <v>0</v>
      </c>
      <c r="L106" s="5">
        <v>44255</v>
      </c>
    </row>
    <row r="107" spans="5:12" x14ac:dyDescent="0.3">
      <c r="E107" s="110" t="s">
        <v>366</v>
      </c>
      <c r="F107" s="23">
        <v>468.42</v>
      </c>
      <c r="G107" s="5">
        <v>44255.626527777778</v>
      </c>
      <c r="H107" s="110"/>
      <c r="I107" s="110" t="s">
        <v>367</v>
      </c>
      <c r="J107" s="23">
        <v>468.42</v>
      </c>
      <c r="K107" s="23">
        <v>0</v>
      </c>
      <c r="L107" s="5">
        <v>44255</v>
      </c>
    </row>
    <row r="108" spans="5:12" x14ac:dyDescent="0.3">
      <c r="E108" s="110" t="s">
        <v>395</v>
      </c>
      <c r="F108" s="23">
        <v>2995.59</v>
      </c>
      <c r="G108" s="5">
        <v>44255.626840277779</v>
      </c>
      <c r="H108" s="110"/>
      <c r="I108" s="110" t="s">
        <v>396</v>
      </c>
      <c r="J108" s="23">
        <v>2995.59</v>
      </c>
      <c r="K108" s="23">
        <v>0</v>
      </c>
      <c r="L108" s="5">
        <v>44255</v>
      </c>
    </row>
    <row r="109" spans="5:12" x14ac:dyDescent="0.3">
      <c r="E109" s="110" t="s">
        <v>342</v>
      </c>
      <c r="F109" s="23">
        <v>216.97</v>
      </c>
      <c r="G109" s="5">
        <v>44255.627210648148</v>
      </c>
      <c r="H109" s="110"/>
      <c r="I109" s="110" t="s">
        <v>154</v>
      </c>
      <c r="J109" s="23">
        <v>216.97</v>
      </c>
      <c r="K109" s="23">
        <v>0</v>
      </c>
      <c r="L109" s="5">
        <v>44255</v>
      </c>
    </row>
    <row r="110" spans="5:12" x14ac:dyDescent="0.3">
      <c r="E110" s="110" t="s">
        <v>370</v>
      </c>
      <c r="F110" s="23">
        <v>497.94</v>
      </c>
      <c r="G110" s="5">
        <v>44255.628483796296</v>
      </c>
      <c r="H110" s="110"/>
      <c r="I110" s="110" t="s">
        <v>371</v>
      </c>
      <c r="J110" s="23">
        <v>497.94</v>
      </c>
      <c r="K110" s="23">
        <v>0</v>
      </c>
      <c r="L110" s="5">
        <v>44255</v>
      </c>
    </row>
    <row r="111" spans="5:12" x14ac:dyDescent="0.3">
      <c r="E111" s="110" t="s">
        <v>347</v>
      </c>
      <c r="F111" s="23">
        <v>265.91000000000003</v>
      </c>
      <c r="G111" s="5">
        <v>44255.628738425927</v>
      </c>
      <c r="H111" s="110"/>
      <c r="I111" s="110" t="s">
        <v>348</v>
      </c>
      <c r="J111" s="23">
        <v>265.91000000000003</v>
      </c>
      <c r="K111" s="23">
        <v>35</v>
      </c>
      <c r="L111" s="5">
        <v>44255</v>
      </c>
    </row>
    <row r="112" spans="5:12" x14ac:dyDescent="0.3">
      <c r="E112" s="110" t="s">
        <v>368</v>
      </c>
      <c r="F112" s="23">
        <v>483.02</v>
      </c>
      <c r="G112" s="5">
        <v>44255.62909722222</v>
      </c>
      <c r="H112" s="110"/>
      <c r="I112" s="110" t="s">
        <v>369</v>
      </c>
      <c r="J112" s="23">
        <v>483.02</v>
      </c>
      <c r="K112" s="23">
        <v>0</v>
      </c>
      <c r="L112" s="5">
        <v>44255</v>
      </c>
    </row>
    <row r="113" spans="5:12" x14ac:dyDescent="0.3">
      <c r="E113" s="110" t="s">
        <v>372</v>
      </c>
      <c r="F113" s="23">
        <v>503.43</v>
      </c>
      <c r="G113" s="5">
        <v>44255.632048611114</v>
      </c>
      <c r="H113" s="110"/>
      <c r="I113" s="110" t="s">
        <v>373</v>
      </c>
      <c r="J113" s="23">
        <v>503.43</v>
      </c>
      <c r="K113" s="23">
        <v>0</v>
      </c>
      <c r="L113" s="5">
        <v>44255</v>
      </c>
    </row>
    <row r="114" spans="5:12" x14ac:dyDescent="0.3">
      <c r="E114" s="110" t="s">
        <v>355</v>
      </c>
      <c r="F114" s="23">
        <v>364.32</v>
      </c>
      <c r="G114" s="5">
        <v>44255.632326388892</v>
      </c>
      <c r="H114" s="110"/>
      <c r="I114" s="110" t="s">
        <v>356</v>
      </c>
      <c r="J114" s="23">
        <v>364.32</v>
      </c>
      <c r="K114" s="23">
        <v>0</v>
      </c>
      <c r="L114" s="5">
        <v>44255</v>
      </c>
    </row>
    <row r="115" spans="5:12" x14ac:dyDescent="0.3">
      <c r="E115" s="110" t="s">
        <v>329</v>
      </c>
      <c r="F115" s="23">
        <v>119.98</v>
      </c>
      <c r="G115" s="5">
        <v>44255.632615740738</v>
      </c>
      <c r="H115" s="110"/>
      <c r="I115" s="110" t="s">
        <v>330</v>
      </c>
      <c r="J115" s="23">
        <v>119.98</v>
      </c>
      <c r="K115" s="23">
        <v>0</v>
      </c>
      <c r="L115" s="5">
        <v>44255</v>
      </c>
    </row>
    <row r="116" spans="5:12" x14ac:dyDescent="0.3">
      <c r="E116" s="110" t="s">
        <v>351</v>
      </c>
      <c r="F116" s="23">
        <v>315.47000000000003</v>
      </c>
      <c r="G116" s="5">
        <v>44255.632893518516</v>
      </c>
      <c r="H116" s="110"/>
      <c r="I116" s="110" t="s">
        <v>352</v>
      </c>
      <c r="J116" s="23">
        <v>315.47000000000003</v>
      </c>
      <c r="K116" s="23">
        <v>65.5</v>
      </c>
      <c r="L116" s="5">
        <v>44255</v>
      </c>
    </row>
    <row r="117" spans="5:12" x14ac:dyDescent="0.3">
      <c r="E117" s="110" t="s">
        <v>353</v>
      </c>
      <c r="F117" s="23">
        <v>317.7</v>
      </c>
      <c r="G117" s="5">
        <v>44255.633159722223</v>
      </c>
      <c r="H117" s="110"/>
      <c r="I117" s="110" t="s">
        <v>354</v>
      </c>
      <c r="J117" s="23">
        <v>317.7</v>
      </c>
      <c r="K117" s="23">
        <v>51.25</v>
      </c>
      <c r="L117" s="5">
        <v>44255</v>
      </c>
    </row>
    <row r="118" spans="5:12" x14ac:dyDescent="0.3">
      <c r="E118" s="110" t="s">
        <v>361</v>
      </c>
      <c r="F118" s="23">
        <v>371.97</v>
      </c>
      <c r="G118" s="5">
        <v>44255.633402777778</v>
      </c>
      <c r="H118" s="110"/>
      <c r="I118" s="110" t="s">
        <v>362</v>
      </c>
      <c r="J118" s="23">
        <v>371.97</v>
      </c>
      <c r="K118" s="23">
        <v>0</v>
      </c>
      <c r="L118" s="5">
        <v>44255</v>
      </c>
    </row>
    <row r="119" spans="5:12" x14ac:dyDescent="0.3">
      <c r="E119" s="110" t="s">
        <v>408</v>
      </c>
      <c r="F119" s="23">
        <v>8430.7999999999993</v>
      </c>
      <c r="G119" s="5">
        <v>44255.633796296293</v>
      </c>
      <c r="H119" s="110"/>
      <c r="I119" s="110" t="s">
        <v>148</v>
      </c>
      <c r="J119" s="23">
        <v>8430.7999999999993</v>
      </c>
      <c r="K119" s="23">
        <v>0</v>
      </c>
      <c r="L119" s="5">
        <v>44255</v>
      </c>
    </row>
    <row r="120" spans="5:12" x14ac:dyDescent="0.3">
      <c r="E120" s="110" t="s">
        <v>349</v>
      </c>
      <c r="F120" s="23">
        <v>315.39</v>
      </c>
      <c r="G120" s="5">
        <v>44255.634062500001</v>
      </c>
      <c r="H120" s="110"/>
      <c r="I120" s="110" t="s">
        <v>350</v>
      </c>
      <c r="J120" s="23">
        <v>315.39</v>
      </c>
      <c r="K120" s="23">
        <v>89.95</v>
      </c>
      <c r="L120" s="5">
        <v>44255</v>
      </c>
    </row>
    <row r="121" spans="5:12" x14ac:dyDescent="0.3">
      <c r="E121" s="110" t="s">
        <v>359</v>
      </c>
      <c r="F121" s="23">
        <v>371.81</v>
      </c>
      <c r="G121" s="5">
        <v>44255.634722222225</v>
      </c>
      <c r="H121" s="110"/>
      <c r="I121" s="110" t="s">
        <v>360</v>
      </c>
      <c r="J121" s="23">
        <v>371.81</v>
      </c>
      <c r="K121" s="23">
        <v>0</v>
      </c>
      <c r="L121" s="5">
        <v>44255</v>
      </c>
    </row>
    <row r="122" spans="5:12" x14ac:dyDescent="0.3">
      <c r="E122" s="110" t="s">
        <v>357</v>
      </c>
      <c r="F122" s="23">
        <v>365.69</v>
      </c>
      <c r="G122" s="5">
        <v>44255.634976851848</v>
      </c>
      <c r="H122" s="110"/>
      <c r="I122" s="110" t="s">
        <v>358</v>
      </c>
      <c r="J122" s="23">
        <v>365.69</v>
      </c>
      <c r="K122" s="23">
        <v>0</v>
      </c>
      <c r="L122" s="5">
        <v>44255</v>
      </c>
    </row>
    <row r="123" spans="5:12" x14ac:dyDescent="0.3">
      <c r="E123" s="110" t="s">
        <v>336</v>
      </c>
      <c r="F123" s="23">
        <v>160.49</v>
      </c>
      <c r="G123" s="5">
        <v>44255.63521990741</v>
      </c>
      <c r="H123" s="110"/>
      <c r="I123" s="110" t="s">
        <v>337</v>
      </c>
      <c r="J123" s="23">
        <v>160.49</v>
      </c>
      <c r="K123" s="23">
        <v>55</v>
      </c>
      <c r="L123" s="5">
        <v>44255</v>
      </c>
    </row>
    <row r="124" spans="5:12" x14ac:dyDescent="0.3">
      <c r="E124" s="110" t="s">
        <v>401</v>
      </c>
      <c r="F124" s="23">
        <v>4492.2299999999996</v>
      </c>
      <c r="G124" s="5">
        <v>44255.635775462964</v>
      </c>
      <c r="H124" s="110"/>
      <c r="I124" s="110" t="s">
        <v>152</v>
      </c>
      <c r="J124" s="23">
        <v>4492.2299999999996</v>
      </c>
      <c r="K124" s="23">
        <v>0</v>
      </c>
      <c r="L124" s="5">
        <v>44255</v>
      </c>
    </row>
    <row r="125" spans="5:12" x14ac:dyDescent="0.3">
      <c r="E125" s="110" t="s">
        <v>324</v>
      </c>
      <c r="F125" s="23">
        <v>96.06</v>
      </c>
      <c r="G125" s="5">
        <v>44255.636041666665</v>
      </c>
      <c r="H125" s="110"/>
      <c r="I125" s="110" t="s">
        <v>325</v>
      </c>
      <c r="J125" s="23">
        <v>96.06</v>
      </c>
      <c r="K125" s="23">
        <v>0</v>
      </c>
      <c r="L125" s="5">
        <v>44255</v>
      </c>
    </row>
    <row r="126" spans="5:12" x14ac:dyDescent="0.3">
      <c r="E126" s="110" t="s">
        <v>322</v>
      </c>
      <c r="F126" s="23">
        <v>89.96</v>
      </c>
      <c r="G126" s="5">
        <v>44255.636331018519</v>
      </c>
      <c r="H126" s="110"/>
      <c r="I126" s="110" t="s">
        <v>323</v>
      </c>
      <c r="J126" s="23">
        <v>89.96</v>
      </c>
      <c r="K126" s="23">
        <v>0</v>
      </c>
      <c r="L126" s="5">
        <v>44255</v>
      </c>
    </row>
    <row r="127" spans="5:12" x14ac:dyDescent="0.3">
      <c r="E127" s="110" t="s">
        <v>343</v>
      </c>
      <c r="F127" s="23">
        <v>238.77</v>
      </c>
      <c r="G127" s="5">
        <v>44255.636643518519</v>
      </c>
      <c r="H127" s="110"/>
      <c r="I127" s="110" t="s">
        <v>344</v>
      </c>
      <c r="J127" s="23">
        <v>238.77</v>
      </c>
      <c r="K127" s="23">
        <v>0</v>
      </c>
      <c r="L127" s="5">
        <v>44255</v>
      </c>
    </row>
    <row r="128" spans="5:12" x14ac:dyDescent="0.3">
      <c r="E128" s="110" t="s">
        <v>345</v>
      </c>
      <c r="F128" s="23">
        <v>238.98</v>
      </c>
      <c r="G128" s="5">
        <v>44255.637256944443</v>
      </c>
      <c r="H128" s="110"/>
      <c r="I128" s="110" t="s">
        <v>346</v>
      </c>
      <c r="J128" s="23">
        <v>238.98</v>
      </c>
      <c r="K128" s="23">
        <v>0</v>
      </c>
      <c r="L128" s="5">
        <v>44255</v>
      </c>
    </row>
    <row r="129" spans="5:12" x14ac:dyDescent="0.3">
      <c r="E129" s="110" t="s">
        <v>383</v>
      </c>
      <c r="F129" s="23">
        <v>1267.43</v>
      </c>
      <c r="G129" s="5">
        <v>44255.637511574074</v>
      </c>
      <c r="H129" s="110"/>
      <c r="I129" s="110" t="s">
        <v>384</v>
      </c>
      <c r="J129" s="23">
        <v>1267.43</v>
      </c>
      <c r="K129" s="23">
        <v>0</v>
      </c>
      <c r="L129" s="5">
        <v>44255</v>
      </c>
    </row>
    <row r="130" spans="5:12" x14ac:dyDescent="0.3">
      <c r="E130" s="110"/>
      <c r="F130" s="110"/>
      <c r="G130" s="5"/>
      <c r="H130" s="110"/>
      <c r="I130" s="110" t="s">
        <v>313</v>
      </c>
      <c r="J130" s="23">
        <v>0</v>
      </c>
      <c r="K130" s="23">
        <v>16109.68</v>
      </c>
      <c r="L130" s="5">
        <v>44255</v>
      </c>
    </row>
    <row r="131" spans="5:12" x14ac:dyDescent="0.3">
      <c r="E131" s="110"/>
      <c r="F131" s="110"/>
      <c r="G131" s="5"/>
      <c r="H131" s="110"/>
      <c r="I131" s="110" t="s">
        <v>314</v>
      </c>
      <c r="J131" s="23">
        <v>0</v>
      </c>
      <c r="K131" s="23">
        <v>391.96</v>
      </c>
      <c r="L131" s="5">
        <v>44255</v>
      </c>
    </row>
    <row r="132" spans="5:12" x14ac:dyDescent="0.3">
      <c r="E132" s="110" t="s">
        <v>410</v>
      </c>
      <c r="F132" s="23">
        <v>130</v>
      </c>
      <c r="G132" s="5">
        <v>44256.668900462966</v>
      </c>
      <c r="H132" s="110"/>
      <c r="I132" s="110" t="s">
        <v>411</v>
      </c>
      <c r="J132" s="23">
        <v>130</v>
      </c>
      <c r="K132" s="23">
        <v>0</v>
      </c>
      <c r="L132" s="5">
        <v>44256</v>
      </c>
    </row>
    <row r="133" spans="5:12" x14ac:dyDescent="0.3">
      <c r="E133" s="110" t="s">
        <v>412</v>
      </c>
      <c r="F133" s="23">
        <v>2247.98</v>
      </c>
      <c r="G133" s="5">
        <v>44256.746805555558</v>
      </c>
      <c r="H133" s="110"/>
      <c r="I133" s="110" t="s">
        <v>142</v>
      </c>
      <c r="J133" s="23">
        <v>2247.98</v>
      </c>
      <c r="K133" s="23">
        <v>0</v>
      </c>
      <c r="L133" s="5">
        <v>44256</v>
      </c>
    </row>
    <row r="134" spans="5:12" x14ac:dyDescent="0.3">
      <c r="E134" s="110" t="s">
        <v>413</v>
      </c>
      <c r="F134" s="23">
        <v>1763.79</v>
      </c>
      <c r="G134" s="5">
        <v>44256.748692129629</v>
      </c>
      <c r="H134" s="110"/>
      <c r="I134" s="110" t="s">
        <v>144</v>
      </c>
      <c r="J134" s="23">
        <v>1763.79</v>
      </c>
      <c r="K134" s="23">
        <v>0</v>
      </c>
      <c r="L134" s="5">
        <v>44256</v>
      </c>
    </row>
    <row r="135" spans="5:12" x14ac:dyDescent="0.3">
      <c r="E135" s="110" t="s">
        <v>414</v>
      </c>
      <c r="F135" s="23">
        <v>28.98</v>
      </c>
      <c r="G135" s="5">
        <v>44256.749108796299</v>
      </c>
      <c r="H135" s="110"/>
      <c r="I135" s="110" t="s">
        <v>415</v>
      </c>
      <c r="J135" s="23">
        <v>28.98</v>
      </c>
      <c r="K135" s="23">
        <v>0</v>
      </c>
      <c r="L135" s="5">
        <v>44256</v>
      </c>
    </row>
    <row r="136" spans="5:12" x14ac:dyDescent="0.3">
      <c r="E136" s="110" t="s">
        <v>416</v>
      </c>
      <c r="F136" s="23">
        <v>8204.76</v>
      </c>
      <c r="G136" s="5">
        <v>44257.163807870369</v>
      </c>
      <c r="H136" s="110"/>
      <c r="I136" s="110" t="s">
        <v>417</v>
      </c>
      <c r="J136" s="23">
        <v>8204.76</v>
      </c>
      <c r="K136" s="23">
        <v>0</v>
      </c>
      <c r="L136" s="5">
        <v>44257</v>
      </c>
    </row>
    <row r="137" spans="5:12" x14ac:dyDescent="0.3">
      <c r="E137" s="110" t="s">
        <v>418</v>
      </c>
      <c r="F137" s="23">
        <v>67.48</v>
      </c>
      <c r="G137" s="5">
        <v>44257.163900462961</v>
      </c>
      <c r="H137" s="110"/>
      <c r="I137" s="110" t="s">
        <v>417</v>
      </c>
      <c r="J137" s="23">
        <v>67.48</v>
      </c>
      <c r="K137" s="23">
        <v>0</v>
      </c>
      <c r="L137" s="5">
        <v>44257</v>
      </c>
    </row>
    <row r="138" spans="5:12" x14ac:dyDescent="0.3">
      <c r="E138" s="110" t="s">
        <v>419</v>
      </c>
      <c r="F138" s="23">
        <v>7294.82</v>
      </c>
      <c r="G138" s="5">
        <v>44263.761504629627</v>
      </c>
      <c r="H138" s="110"/>
      <c r="I138" s="110" t="s">
        <v>148</v>
      </c>
      <c r="J138" s="23">
        <v>7294.82</v>
      </c>
      <c r="K138" s="23">
        <v>0</v>
      </c>
      <c r="L138" s="5">
        <v>44263</v>
      </c>
    </row>
    <row r="139" spans="5:12" x14ac:dyDescent="0.3">
      <c r="E139" s="110"/>
      <c r="F139" s="110"/>
      <c r="G139" s="5">
        <v>44264</v>
      </c>
      <c r="H139" s="110"/>
      <c r="I139" s="110" t="s">
        <v>420</v>
      </c>
      <c r="J139" s="23">
        <v>0</v>
      </c>
      <c r="K139" s="23">
        <v>9924.43</v>
      </c>
      <c r="L139" s="5">
        <v>44264</v>
      </c>
    </row>
    <row r="140" spans="5:12" x14ac:dyDescent="0.3">
      <c r="E140" s="110" t="s">
        <v>421</v>
      </c>
      <c r="F140" s="23">
        <v>2631.77</v>
      </c>
      <c r="G140" s="5">
        <v>44264.163287037038</v>
      </c>
      <c r="H140" s="110"/>
      <c r="I140" s="110" t="s">
        <v>422</v>
      </c>
      <c r="J140" s="23">
        <v>2631.77</v>
      </c>
      <c r="K140" s="23">
        <v>0</v>
      </c>
      <c r="L140" s="5">
        <v>44264</v>
      </c>
    </row>
    <row r="141" spans="5:12" x14ac:dyDescent="0.3">
      <c r="E141" s="110" t="s">
        <v>423</v>
      </c>
      <c r="F141" s="23">
        <v>2600.31</v>
      </c>
      <c r="G141" s="5">
        <v>44264.452650462961</v>
      </c>
      <c r="H141" s="110"/>
      <c r="I141" s="110" t="s">
        <v>142</v>
      </c>
      <c r="J141" s="23">
        <v>2600.31</v>
      </c>
      <c r="K141" s="23">
        <v>0</v>
      </c>
      <c r="L141" s="5">
        <v>44264</v>
      </c>
    </row>
    <row r="142" spans="5:12" x14ac:dyDescent="0.3">
      <c r="E142" s="110" t="s">
        <v>424</v>
      </c>
      <c r="F142" s="23">
        <v>1433.36</v>
      </c>
      <c r="G142" s="5">
        <v>44264.453206018516</v>
      </c>
      <c r="H142" s="110"/>
      <c r="I142" s="110" t="s">
        <v>144</v>
      </c>
      <c r="J142" s="23">
        <v>1433.36</v>
      </c>
      <c r="K142" s="23">
        <v>0</v>
      </c>
      <c r="L142" s="5">
        <v>44264</v>
      </c>
    </row>
    <row r="143" spans="5:12" x14ac:dyDescent="0.3">
      <c r="E143" s="110" t="s">
        <v>425</v>
      </c>
      <c r="F143" s="23">
        <v>4286.4399999999996</v>
      </c>
      <c r="G143" s="5">
        <v>44264.453587962962</v>
      </c>
      <c r="H143" s="110"/>
      <c r="I143" s="110" t="s">
        <v>156</v>
      </c>
      <c r="J143" s="23">
        <v>4286.4399999999996</v>
      </c>
      <c r="K143" s="23">
        <v>0</v>
      </c>
      <c r="L143" s="5">
        <v>44264</v>
      </c>
    </row>
    <row r="144" spans="5:12" x14ac:dyDescent="0.3">
      <c r="E144" s="110" t="s">
        <v>426</v>
      </c>
      <c r="F144" s="23">
        <v>1092.83</v>
      </c>
      <c r="G144" s="5">
        <v>44264.453888888886</v>
      </c>
      <c r="H144" s="110"/>
      <c r="I144" s="110" t="s">
        <v>427</v>
      </c>
      <c r="J144" s="23">
        <v>1092.83</v>
      </c>
      <c r="K144" s="23">
        <v>164.99</v>
      </c>
      <c r="L144" s="5">
        <v>44264</v>
      </c>
    </row>
    <row r="145" spans="5:12" x14ac:dyDescent="0.3">
      <c r="E145" s="110" t="s">
        <v>428</v>
      </c>
      <c r="F145" s="23">
        <v>4699.4799999999996</v>
      </c>
      <c r="G145" s="5">
        <v>44264.454305555555</v>
      </c>
      <c r="H145" s="110"/>
      <c r="I145" s="110" t="s">
        <v>148</v>
      </c>
      <c r="J145" s="23">
        <v>4699.4799999999996</v>
      </c>
      <c r="K145" s="23">
        <v>0</v>
      </c>
      <c r="L145" s="5">
        <v>44264</v>
      </c>
    </row>
    <row r="146" spans="5:12" x14ac:dyDescent="0.3">
      <c r="E146" s="110" t="s">
        <v>429</v>
      </c>
      <c r="F146" s="23">
        <v>979.74</v>
      </c>
      <c r="G146" s="5">
        <v>44264.45753472222</v>
      </c>
      <c r="H146" s="110"/>
      <c r="I146" s="110" t="s">
        <v>154</v>
      </c>
      <c r="J146" s="23">
        <v>979.74</v>
      </c>
      <c r="K146" s="23">
        <v>0</v>
      </c>
      <c r="L146" s="5">
        <v>44264</v>
      </c>
    </row>
    <row r="147" spans="5:12" x14ac:dyDescent="0.3">
      <c r="E147" s="110" t="s">
        <v>430</v>
      </c>
      <c r="F147" s="23">
        <v>10432.26</v>
      </c>
      <c r="G147" s="5">
        <v>44264.457858796297</v>
      </c>
      <c r="H147" s="110"/>
      <c r="I147" s="110" t="s">
        <v>152</v>
      </c>
      <c r="J147" s="23">
        <v>10432.26</v>
      </c>
      <c r="K147" s="23">
        <v>0</v>
      </c>
      <c r="L147" s="5">
        <v>44264</v>
      </c>
    </row>
    <row r="148" spans="5:12" x14ac:dyDescent="0.3">
      <c r="E148" s="110" t="s">
        <v>431</v>
      </c>
      <c r="F148" s="23">
        <v>675.83</v>
      </c>
      <c r="G148" s="5">
        <v>44264.458101851851</v>
      </c>
      <c r="H148" s="110"/>
      <c r="I148" s="110" t="s">
        <v>154</v>
      </c>
      <c r="J148" s="23">
        <v>675.83</v>
      </c>
      <c r="K148" s="23">
        <v>0</v>
      </c>
      <c r="L148" s="5">
        <v>44264</v>
      </c>
    </row>
    <row r="149" spans="5:12" x14ac:dyDescent="0.3">
      <c r="E149" s="110" t="s">
        <v>432</v>
      </c>
      <c r="F149" s="23">
        <v>5209.95</v>
      </c>
      <c r="G149" s="5">
        <v>44264.458622685182</v>
      </c>
      <c r="H149" s="110"/>
      <c r="I149" s="110" t="s">
        <v>152</v>
      </c>
      <c r="J149" s="23">
        <v>5209.95</v>
      </c>
      <c r="K149" s="23">
        <v>0</v>
      </c>
      <c r="L149" s="5">
        <v>44264</v>
      </c>
    </row>
    <row r="150" spans="5:12" x14ac:dyDescent="0.3">
      <c r="E150" s="110" t="s">
        <v>433</v>
      </c>
      <c r="F150" s="23">
        <v>0</v>
      </c>
      <c r="G150" s="5">
        <v>44267.69321759259</v>
      </c>
      <c r="H150" s="110"/>
      <c r="I150" s="110" t="s">
        <v>434</v>
      </c>
      <c r="J150" s="23">
        <v>0</v>
      </c>
      <c r="K150" s="23"/>
      <c r="L150" s="5">
        <v>44267</v>
      </c>
    </row>
    <row r="151" spans="5:12" x14ac:dyDescent="0.3">
      <c r="E151" s="110" t="s">
        <v>435</v>
      </c>
      <c r="F151" s="23">
        <v>0</v>
      </c>
      <c r="G151" s="5">
        <v>44267.693379629629</v>
      </c>
      <c r="H151" s="110"/>
      <c r="I151" s="110" t="s">
        <v>434</v>
      </c>
      <c r="J151" s="23">
        <v>0</v>
      </c>
      <c r="K151" s="23"/>
      <c r="L151" s="5">
        <v>44267</v>
      </c>
    </row>
    <row r="152" spans="5:12" x14ac:dyDescent="0.3">
      <c r="E152" s="110" t="s">
        <v>436</v>
      </c>
      <c r="F152" s="23">
        <v>0</v>
      </c>
      <c r="G152" s="5">
        <v>44267.693553240744</v>
      </c>
      <c r="H152" s="110"/>
      <c r="I152" s="110" t="s">
        <v>434</v>
      </c>
      <c r="J152" s="23">
        <v>0</v>
      </c>
      <c r="K152" s="23"/>
      <c r="L152" s="5">
        <v>44267</v>
      </c>
    </row>
    <row r="153" spans="5:12" x14ac:dyDescent="0.3">
      <c r="E153" s="110" t="s">
        <v>437</v>
      </c>
      <c r="F153" s="23">
        <v>0</v>
      </c>
      <c r="G153" s="5">
        <v>44267.693726851852</v>
      </c>
      <c r="H153" s="110"/>
      <c r="I153" s="110" t="s">
        <v>434</v>
      </c>
      <c r="J153" s="23">
        <v>0</v>
      </c>
      <c r="K153" s="23"/>
      <c r="L153" s="5">
        <v>44267</v>
      </c>
    </row>
    <row r="154" spans="5:12" x14ac:dyDescent="0.3">
      <c r="E154" s="110" t="s">
        <v>438</v>
      </c>
      <c r="F154" s="23">
        <v>2286.5500000000002</v>
      </c>
      <c r="G154" s="5">
        <v>44270.43855324074</v>
      </c>
      <c r="H154" s="110"/>
      <c r="I154" s="110" t="s">
        <v>142</v>
      </c>
      <c r="J154" s="23">
        <v>2286.5500000000002</v>
      </c>
      <c r="K154" s="23">
        <v>0</v>
      </c>
      <c r="L154" s="5">
        <v>44270</v>
      </c>
    </row>
    <row r="155" spans="5:12" x14ac:dyDescent="0.3">
      <c r="E155" s="110" t="s">
        <v>439</v>
      </c>
      <c r="F155" s="23">
        <v>1001.38</v>
      </c>
      <c r="G155" s="5">
        <v>44270.438946759263</v>
      </c>
      <c r="H155" s="110"/>
      <c r="I155" s="110" t="s">
        <v>144</v>
      </c>
      <c r="J155" s="23">
        <v>1001.38</v>
      </c>
      <c r="K155" s="23">
        <v>0</v>
      </c>
      <c r="L155" s="5">
        <v>44270</v>
      </c>
    </row>
    <row r="156" spans="5:12" x14ac:dyDescent="0.3">
      <c r="E156" s="110" t="s">
        <v>440</v>
      </c>
      <c r="F156" s="23">
        <v>1763</v>
      </c>
      <c r="G156" s="5">
        <v>44271.162673611114</v>
      </c>
      <c r="H156" s="110"/>
      <c r="I156" s="110" t="s">
        <v>441</v>
      </c>
      <c r="J156" s="23">
        <v>1763</v>
      </c>
      <c r="K156" s="23">
        <v>0</v>
      </c>
      <c r="L156" s="5">
        <v>44271</v>
      </c>
    </row>
    <row r="157" spans="5:12" x14ac:dyDescent="0.3">
      <c r="E157" s="110" t="s">
        <v>442</v>
      </c>
      <c r="F157" s="23">
        <v>8634.7000000000007</v>
      </c>
      <c r="G157" s="5">
        <v>44272.496620370373</v>
      </c>
      <c r="H157" s="110"/>
      <c r="I157" s="110" t="s">
        <v>148</v>
      </c>
      <c r="J157" s="23">
        <v>8634.7000000000007</v>
      </c>
      <c r="K157" s="23">
        <v>0</v>
      </c>
      <c r="L157" s="5">
        <v>44272</v>
      </c>
    </row>
    <row r="158" spans="5:12" x14ac:dyDescent="0.3">
      <c r="E158" s="110" t="s">
        <v>443</v>
      </c>
      <c r="F158" s="23">
        <v>3110.05</v>
      </c>
      <c r="G158" s="5">
        <v>44272.497071759259</v>
      </c>
      <c r="H158" s="110"/>
      <c r="I158" s="110" t="s">
        <v>152</v>
      </c>
      <c r="J158" s="23">
        <v>3110.05</v>
      </c>
      <c r="K158" s="23">
        <v>0</v>
      </c>
      <c r="L158" s="5">
        <v>44272</v>
      </c>
    </row>
    <row r="159" spans="5:12" x14ac:dyDescent="0.3">
      <c r="E159" s="110" t="s">
        <v>444</v>
      </c>
      <c r="F159" s="23">
        <v>167.92</v>
      </c>
      <c r="G159" s="5">
        <v>44272.49732638889</v>
      </c>
      <c r="H159" s="110"/>
      <c r="I159" s="110" t="s">
        <v>154</v>
      </c>
      <c r="J159" s="23">
        <v>167.92</v>
      </c>
      <c r="K159" s="23">
        <v>0</v>
      </c>
      <c r="L159" s="5">
        <v>44272</v>
      </c>
    </row>
    <row r="160" spans="5:12" x14ac:dyDescent="0.3">
      <c r="E160" s="110" t="s">
        <v>445</v>
      </c>
      <c r="F160" s="23">
        <v>0</v>
      </c>
      <c r="G160" s="5">
        <v>44272.518611111111</v>
      </c>
      <c r="H160" s="110"/>
      <c r="I160" s="110" t="s">
        <v>446</v>
      </c>
      <c r="J160" s="23">
        <v>0</v>
      </c>
      <c r="K160" s="23"/>
      <c r="L160" s="5">
        <v>44272</v>
      </c>
    </row>
    <row r="161" spans="5:12" x14ac:dyDescent="0.3">
      <c r="E161" s="110" t="s">
        <v>447</v>
      </c>
      <c r="F161" s="23">
        <v>70</v>
      </c>
      <c r="G161" s="5">
        <v>44275.161979166667</v>
      </c>
      <c r="H161" s="110"/>
      <c r="I161" s="110" t="s">
        <v>448</v>
      </c>
      <c r="J161" s="23">
        <v>70</v>
      </c>
      <c r="K161" s="23">
        <v>0</v>
      </c>
      <c r="L161" s="5">
        <v>44275</v>
      </c>
    </row>
    <row r="162" spans="5:12" x14ac:dyDescent="0.3">
      <c r="E162" s="110" t="s">
        <v>449</v>
      </c>
      <c r="F162" s="23">
        <v>1863.27</v>
      </c>
      <c r="G162" s="5">
        <v>44277.45894675926</v>
      </c>
      <c r="H162" s="110"/>
      <c r="I162" s="110" t="s">
        <v>142</v>
      </c>
      <c r="J162" s="23">
        <v>1863.27</v>
      </c>
      <c r="K162" s="23">
        <v>0</v>
      </c>
      <c r="L162" s="5">
        <v>44277</v>
      </c>
    </row>
    <row r="163" spans="5:12" x14ac:dyDescent="0.3">
      <c r="E163" s="110" t="s">
        <v>450</v>
      </c>
      <c r="F163" s="23">
        <v>659.21</v>
      </c>
      <c r="G163" s="5">
        <v>44277.540312500001</v>
      </c>
      <c r="H163" s="110"/>
      <c r="I163" s="110" t="s">
        <v>144</v>
      </c>
      <c r="J163" s="23">
        <v>659.21</v>
      </c>
      <c r="K163" s="23">
        <v>0</v>
      </c>
      <c r="L163" s="5">
        <v>44277</v>
      </c>
    </row>
    <row r="164" spans="5:12" x14ac:dyDescent="0.3">
      <c r="E164" s="110" t="s">
        <v>451</v>
      </c>
      <c r="F164" s="23">
        <v>138.37</v>
      </c>
      <c r="G164" s="5">
        <v>44277.540613425925</v>
      </c>
      <c r="H164" s="110"/>
      <c r="I164" s="110" t="s">
        <v>452</v>
      </c>
      <c r="J164" s="23">
        <v>138.37</v>
      </c>
      <c r="K164" s="23">
        <v>0</v>
      </c>
      <c r="L164" s="5">
        <v>44277</v>
      </c>
    </row>
    <row r="165" spans="5:12" x14ac:dyDescent="0.3">
      <c r="E165" s="110" t="s">
        <v>453</v>
      </c>
      <c r="F165" s="23">
        <v>44.96</v>
      </c>
      <c r="G165" s="5">
        <v>44277.540868055556</v>
      </c>
      <c r="H165" s="110"/>
      <c r="I165" s="110" t="s">
        <v>415</v>
      </c>
      <c r="J165" s="23">
        <v>44.96</v>
      </c>
      <c r="K165" s="23">
        <v>0</v>
      </c>
      <c r="L165" s="5">
        <v>44277</v>
      </c>
    </row>
    <row r="166" spans="5:12" x14ac:dyDescent="0.3">
      <c r="E166" s="110" t="s">
        <v>454</v>
      </c>
      <c r="F166" s="23">
        <v>2520.5</v>
      </c>
      <c r="G166" s="5">
        <v>44277.602731481478</v>
      </c>
      <c r="H166" s="110"/>
      <c r="I166" s="110" t="s">
        <v>455</v>
      </c>
      <c r="J166" s="23">
        <v>2520.5</v>
      </c>
      <c r="K166" s="23">
        <v>0</v>
      </c>
      <c r="L166" s="5">
        <v>44277</v>
      </c>
    </row>
    <row r="167" spans="5:12" x14ac:dyDescent="0.3">
      <c r="E167" s="110" t="s">
        <v>456</v>
      </c>
      <c r="F167" s="23">
        <v>6601.57</v>
      </c>
      <c r="G167" s="5">
        <v>44278.162673611114</v>
      </c>
      <c r="H167" s="110"/>
      <c r="I167" s="110" t="s">
        <v>457</v>
      </c>
      <c r="J167" s="23">
        <v>6601.57</v>
      </c>
      <c r="K167" s="23">
        <v>0</v>
      </c>
      <c r="L167" s="5">
        <v>44278</v>
      </c>
    </row>
    <row r="168" spans="5:12" x14ac:dyDescent="0.3">
      <c r="E168" s="110" t="s">
        <v>458</v>
      </c>
      <c r="F168" s="23">
        <v>60</v>
      </c>
      <c r="G168" s="5">
        <v>44278.162708333337</v>
      </c>
      <c r="H168" s="110"/>
      <c r="I168" s="110" t="s">
        <v>457</v>
      </c>
      <c r="J168" s="23">
        <v>60</v>
      </c>
      <c r="K168" s="23">
        <v>0</v>
      </c>
      <c r="L168" s="5">
        <v>44278</v>
      </c>
    </row>
    <row r="169" spans="5:12" x14ac:dyDescent="0.3">
      <c r="E169" s="110" t="s">
        <v>459</v>
      </c>
      <c r="F169" s="23">
        <v>3226.9</v>
      </c>
      <c r="G169" s="5">
        <v>44279.685671296298</v>
      </c>
      <c r="H169" s="110"/>
      <c r="I169" s="110" t="s">
        <v>460</v>
      </c>
      <c r="J169" s="23">
        <v>3226.9</v>
      </c>
      <c r="K169" s="23">
        <v>0</v>
      </c>
      <c r="L169" s="5">
        <v>44279</v>
      </c>
    </row>
    <row r="170" spans="5:12" x14ac:dyDescent="0.3">
      <c r="E170" s="110" t="s">
        <v>461</v>
      </c>
      <c r="F170" s="23">
        <v>410.95</v>
      </c>
      <c r="G170" s="5">
        <v>44280.414224537039</v>
      </c>
      <c r="H170" s="110"/>
      <c r="I170" s="110" t="s">
        <v>154</v>
      </c>
      <c r="J170" s="23">
        <v>410.95</v>
      </c>
      <c r="K170" s="23">
        <v>0</v>
      </c>
      <c r="L170" s="5">
        <v>44280</v>
      </c>
    </row>
    <row r="171" spans="5:12" x14ac:dyDescent="0.3">
      <c r="E171" s="110" t="s">
        <v>462</v>
      </c>
      <c r="F171" s="23">
        <v>3834.6</v>
      </c>
      <c r="G171" s="5">
        <v>44280.41474537037</v>
      </c>
      <c r="H171" s="110"/>
      <c r="I171" s="110" t="s">
        <v>152</v>
      </c>
      <c r="J171" s="23">
        <v>3834.6</v>
      </c>
      <c r="K171" s="23">
        <v>0</v>
      </c>
      <c r="L171" s="5">
        <v>44280</v>
      </c>
    </row>
    <row r="172" spans="5:12" x14ac:dyDescent="0.3">
      <c r="E172" s="110" t="s">
        <v>463</v>
      </c>
      <c r="F172" s="23">
        <v>524.03</v>
      </c>
      <c r="G172" s="5">
        <v>44280.415069444447</v>
      </c>
      <c r="H172" s="110"/>
      <c r="I172" s="110" t="s">
        <v>464</v>
      </c>
      <c r="J172" s="23">
        <v>524.03</v>
      </c>
      <c r="K172" s="23">
        <v>0</v>
      </c>
      <c r="L172" s="5">
        <v>44280</v>
      </c>
    </row>
    <row r="173" spans="5:12" x14ac:dyDescent="0.3">
      <c r="E173" s="110" t="s">
        <v>465</v>
      </c>
      <c r="F173" s="23">
        <v>480.88</v>
      </c>
      <c r="G173" s="5">
        <v>44280.415370370371</v>
      </c>
      <c r="H173" s="110"/>
      <c r="I173" s="110" t="s">
        <v>466</v>
      </c>
      <c r="J173" s="23">
        <v>480.88</v>
      </c>
      <c r="K173" s="23">
        <v>0</v>
      </c>
      <c r="L173" s="5">
        <v>44280</v>
      </c>
    </row>
    <row r="174" spans="5:12" x14ac:dyDescent="0.3">
      <c r="E174" s="110" t="s">
        <v>467</v>
      </c>
      <c r="F174" s="23">
        <v>229.95</v>
      </c>
      <c r="G174" s="5">
        <v>44280.415694444448</v>
      </c>
      <c r="H174" s="110"/>
      <c r="I174" s="110" t="s">
        <v>468</v>
      </c>
      <c r="J174" s="23">
        <v>229.95</v>
      </c>
      <c r="K174" s="23">
        <v>0</v>
      </c>
      <c r="L174" s="5">
        <v>44280</v>
      </c>
    </row>
    <row r="175" spans="5:12" x14ac:dyDescent="0.3">
      <c r="E175" s="110" t="s">
        <v>469</v>
      </c>
      <c r="F175" s="23">
        <v>418.17</v>
      </c>
      <c r="G175" s="5">
        <v>44280.416377314818</v>
      </c>
      <c r="H175" s="110"/>
      <c r="I175" s="110" t="s">
        <v>470</v>
      </c>
      <c r="J175" s="23">
        <v>418.17</v>
      </c>
      <c r="K175" s="23">
        <v>0</v>
      </c>
      <c r="L175" s="5">
        <v>44280</v>
      </c>
    </row>
    <row r="176" spans="5:12" x14ac:dyDescent="0.3">
      <c r="E176" s="110" t="s">
        <v>471</v>
      </c>
      <c r="F176" s="23">
        <v>478.53</v>
      </c>
      <c r="G176" s="5">
        <v>44280.416701388887</v>
      </c>
      <c r="H176" s="110"/>
      <c r="I176" s="110" t="s">
        <v>472</v>
      </c>
      <c r="J176" s="23">
        <v>478.53</v>
      </c>
      <c r="K176" s="23">
        <v>0</v>
      </c>
      <c r="L176" s="5">
        <v>44280</v>
      </c>
    </row>
    <row r="177" spans="5:12" x14ac:dyDescent="0.3">
      <c r="E177" s="110" t="s">
        <v>473</v>
      </c>
      <c r="F177" s="23">
        <v>304.99</v>
      </c>
      <c r="G177" s="5">
        <v>44280.417291666665</v>
      </c>
      <c r="H177" s="110"/>
      <c r="I177" s="110" t="s">
        <v>474</v>
      </c>
      <c r="J177" s="23">
        <v>304.99</v>
      </c>
      <c r="K177" s="23">
        <v>0</v>
      </c>
      <c r="L177" s="5">
        <v>44280</v>
      </c>
    </row>
    <row r="178" spans="5:12" x14ac:dyDescent="0.3">
      <c r="E178" s="110" t="s">
        <v>475</v>
      </c>
      <c r="F178" s="23">
        <v>373.4</v>
      </c>
      <c r="G178" s="5">
        <v>44280.417731481481</v>
      </c>
      <c r="H178" s="110"/>
      <c r="I178" s="110" t="s">
        <v>476</v>
      </c>
      <c r="J178" s="23">
        <v>373.4</v>
      </c>
      <c r="K178" s="23">
        <v>0</v>
      </c>
      <c r="L178" s="5">
        <v>44280</v>
      </c>
    </row>
    <row r="179" spans="5:12" x14ac:dyDescent="0.3">
      <c r="E179" s="110" t="s">
        <v>477</v>
      </c>
      <c r="F179" s="23">
        <v>119.91</v>
      </c>
      <c r="G179" s="5">
        <v>44280.418344907404</v>
      </c>
      <c r="H179" s="110"/>
      <c r="I179" s="110" t="s">
        <v>478</v>
      </c>
      <c r="J179" s="23">
        <v>119.91</v>
      </c>
      <c r="K179" s="23">
        <v>81.99</v>
      </c>
      <c r="L179" s="5">
        <v>44280</v>
      </c>
    </row>
    <row r="180" spans="5:12" x14ac:dyDescent="0.3">
      <c r="E180" s="110" t="s">
        <v>479</v>
      </c>
      <c r="F180" s="23">
        <v>4034.81</v>
      </c>
      <c r="G180" s="5">
        <v>44280.419166666667</v>
      </c>
      <c r="H180" s="110"/>
      <c r="I180" s="110" t="s">
        <v>148</v>
      </c>
      <c r="J180" s="23">
        <v>4034.81</v>
      </c>
      <c r="K180" s="23">
        <v>0</v>
      </c>
      <c r="L180" s="5">
        <v>44280</v>
      </c>
    </row>
    <row r="181" spans="5:12" x14ac:dyDescent="0.3">
      <c r="E181" s="110" t="s">
        <v>480</v>
      </c>
      <c r="F181" s="23">
        <v>297.94</v>
      </c>
      <c r="G181" s="5">
        <v>44280.419490740744</v>
      </c>
      <c r="H181" s="110"/>
      <c r="I181" s="110" t="s">
        <v>481</v>
      </c>
      <c r="J181" s="23">
        <v>297.94</v>
      </c>
      <c r="K181" s="23">
        <v>0</v>
      </c>
      <c r="L181" s="5">
        <v>44280</v>
      </c>
    </row>
    <row r="182" spans="5:12" x14ac:dyDescent="0.3">
      <c r="E182" s="110" t="s">
        <v>482</v>
      </c>
      <c r="F182" s="23">
        <v>301.52</v>
      </c>
      <c r="G182" s="5">
        <v>44280.420173611114</v>
      </c>
      <c r="H182" s="110"/>
      <c r="I182" s="110" t="s">
        <v>483</v>
      </c>
      <c r="J182" s="23">
        <v>301.52</v>
      </c>
      <c r="K182" s="23">
        <v>0</v>
      </c>
      <c r="L182" s="5">
        <v>44280</v>
      </c>
    </row>
    <row r="183" spans="5:12" x14ac:dyDescent="0.3">
      <c r="E183" s="110" t="s">
        <v>484</v>
      </c>
      <c r="F183" s="23">
        <v>92.92</v>
      </c>
      <c r="G183" s="5">
        <v>44280.420648148145</v>
      </c>
      <c r="H183" s="110"/>
      <c r="I183" s="110" t="s">
        <v>485</v>
      </c>
      <c r="J183" s="23">
        <v>92.92</v>
      </c>
      <c r="K183" s="23">
        <v>21.99</v>
      </c>
      <c r="L183" s="5">
        <v>44280</v>
      </c>
    </row>
    <row r="184" spans="5:12" x14ac:dyDescent="0.3">
      <c r="E184" s="110" t="s">
        <v>486</v>
      </c>
      <c r="F184" s="23">
        <v>251.27</v>
      </c>
      <c r="G184" s="5">
        <v>44280.421087962961</v>
      </c>
      <c r="H184" s="110"/>
      <c r="I184" s="110" t="s">
        <v>487</v>
      </c>
      <c r="J184" s="23">
        <v>251.27</v>
      </c>
      <c r="K184" s="23">
        <v>0</v>
      </c>
      <c r="L184" s="5">
        <v>44280</v>
      </c>
    </row>
    <row r="185" spans="5:12" x14ac:dyDescent="0.3">
      <c r="E185" s="110" t="s">
        <v>488</v>
      </c>
      <c r="F185" s="23">
        <v>153.52000000000001</v>
      </c>
      <c r="G185" s="5">
        <v>44280.421481481484</v>
      </c>
      <c r="H185" s="110"/>
      <c r="I185" s="110" t="s">
        <v>489</v>
      </c>
      <c r="J185" s="23">
        <v>153.52000000000001</v>
      </c>
      <c r="K185" s="23">
        <v>405.91</v>
      </c>
      <c r="L185" s="5">
        <v>44280</v>
      </c>
    </row>
    <row r="186" spans="5:12" x14ac:dyDescent="0.3">
      <c r="E186" s="110" t="s">
        <v>490</v>
      </c>
      <c r="F186" s="23">
        <v>977.43</v>
      </c>
      <c r="G186" s="5">
        <v>44280.421759259261</v>
      </c>
      <c r="H186" s="110"/>
      <c r="I186" s="110" t="s">
        <v>491</v>
      </c>
      <c r="J186" s="23">
        <v>977.43</v>
      </c>
      <c r="K186" s="23">
        <v>0</v>
      </c>
      <c r="L186" s="5">
        <v>44280</v>
      </c>
    </row>
    <row r="187" spans="5:12" x14ac:dyDescent="0.3">
      <c r="E187" s="110" t="s">
        <v>492</v>
      </c>
      <c r="F187" s="23">
        <v>186.82</v>
      </c>
      <c r="G187" s="5">
        <v>44280.422083333331</v>
      </c>
      <c r="H187" s="110"/>
      <c r="I187" s="110" t="s">
        <v>493</v>
      </c>
      <c r="J187" s="23">
        <v>186.82</v>
      </c>
      <c r="K187" s="23">
        <v>0</v>
      </c>
      <c r="L187" s="5">
        <v>44280</v>
      </c>
    </row>
    <row r="188" spans="5:12" x14ac:dyDescent="0.3">
      <c r="E188" s="110" t="s">
        <v>494</v>
      </c>
      <c r="F188" s="23">
        <v>480.38</v>
      </c>
      <c r="G188" s="5">
        <v>44280.422337962962</v>
      </c>
      <c r="H188" s="110"/>
      <c r="I188" s="110" t="s">
        <v>495</v>
      </c>
      <c r="J188" s="23">
        <v>480.38</v>
      </c>
      <c r="K188" s="23">
        <v>0</v>
      </c>
      <c r="L188" s="5">
        <v>44280</v>
      </c>
    </row>
    <row r="189" spans="5:12" x14ac:dyDescent="0.3">
      <c r="E189" s="110" t="s">
        <v>496</v>
      </c>
      <c r="F189" s="23">
        <v>192.96</v>
      </c>
      <c r="G189" s="5">
        <v>44280.423067129632</v>
      </c>
      <c r="H189" s="110"/>
      <c r="I189" s="110" t="s">
        <v>497</v>
      </c>
      <c r="J189" s="23">
        <v>192.96</v>
      </c>
      <c r="K189" s="23">
        <v>0</v>
      </c>
      <c r="L189" s="5">
        <v>44280</v>
      </c>
    </row>
    <row r="190" spans="5:12" x14ac:dyDescent="0.3">
      <c r="E190" s="110" t="s">
        <v>498</v>
      </c>
      <c r="F190" s="23">
        <v>391.47</v>
      </c>
      <c r="G190" s="5">
        <v>44280.423483796294</v>
      </c>
      <c r="H190" s="110"/>
      <c r="I190" s="110" t="s">
        <v>499</v>
      </c>
      <c r="J190" s="23">
        <v>391.47</v>
      </c>
      <c r="K190" s="23">
        <v>0</v>
      </c>
      <c r="L190" s="5">
        <v>44280</v>
      </c>
    </row>
    <row r="191" spans="5:12" x14ac:dyDescent="0.3">
      <c r="E191" s="110" t="s">
        <v>500</v>
      </c>
      <c r="F191" s="23">
        <v>445.96</v>
      </c>
      <c r="G191" s="5">
        <v>44280.423738425925</v>
      </c>
      <c r="H191" s="110"/>
      <c r="I191" s="110" t="s">
        <v>501</v>
      </c>
      <c r="J191" s="23">
        <v>445.96</v>
      </c>
      <c r="K191" s="23">
        <v>0</v>
      </c>
      <c r="L191" s="5">
        <v>44280</v>
      </c>
    </row>
    <row r="192" spans="5:12" x14ac:dyDescent="0.3">
      <c r="E192" s="110" t="s">
        <v>502</v>
      </c>
      <c r="F192" s="23">
        <v>488.19</v>
      </c>
      <c r="G192" s="5">
        <v>44280.424189814818</v>
      </c>
      <c r="H192" s="110"/>
      <c r="I192" s="110" t="s">
        <v>503</v>
      </c>
      <c r="J192" s="23">
        <v>488.19</v>
      </c>
      <c r="K192" s="23">
        <v>0</v>
      </c>
      <c r="L192" s="5">
        <v>44280</v>
      </c>
    </row>
    <row r="193" spans="5:12" x14ac:dyDescent="0.3">
      <c r="E193" s="110" t="s">
        <v>504</v>
      </c>
      <c r="F193" s="23">
        <v>200.88</v>
      </c>
      <c r="G193" s="5">
        <v>44280.424490740741</v>
      </c>
      <c r="H193" s="110"/>
      <c r="I193" s="110" t="s">
        <v>505</v>
      </c>
      <c r="J193" s="23">
        <v>200.88</v>
      </c>
      <c r="K193" s="23">
        <v>0</v>
      </c>
      <c r="L193" s="5">
        <v>44280</v>
      </c>
    </row>
    <row r="194" spans="5:12" x14ac:dyDescent="0.3">
      <c r="E194" s="110" t="s">
        <v>506</v>
      </c>
      <c r="F194" s="23">
        <v>358.18</v>
      </c>
      <c r="G194" s="5">
        <v>44280.424872685187</v>
      </c>
      <c r="H194" s="110"/>
      <c r="I194" s="110" t="s">
        <v>507</v>
      </c>
      <c r="J194" s="23">
        <v>358.18</v>
      </c>
      <c r="K194" s="23">
        <v>0</v>
      </c>
      <c r="L194" s="5">
        <v>44280</v>
      </c>
    </row>
    <row r="195" spans="5:12" x14ac:dyDescent="0.3">
      <c r="E195" s="110" t="s">
        <v>508</v>
      </c>
      <c r="F195" s="23">
        <v>380.93</v>
      </c>
      <c r="G195" s="5">
        <v>44280.425312500003</v>
      </c>
      <c r="H195" s="110"/>
      <c r="I195" s="110" t="s">
        <v>509</v>
      </c>
      <c r="J195" s="23">
        <v>380.93</v>
      </c>
      <c r="K195" s="23">
        <v>0</v>
      </c>
      <c r="L195" s="5">
        <v>44280</v>
      </c>
    </row>
    <row r="196" spans="5:12" x14ac:dyDescent="0.3">
      <c r="E196" s="110" t="s">
        <v>510</v>
      </c>
      <c r="F196" s="23">
        <v>365.98</v>
      </c>
      <c r="G196" s="5">
        <v>44280.425625000003</v>
      </c>
      <c r="H196" s="110"/>
      <c r="I196" s="110" t="s">
        <v>511</v>
      </c>
      <c r="J196" s="23">
        <v>365.98</v>
      </c>
      <c r="K196" s="23">
        <v>0</v>
      </c>
      <c r="L196" s="5">
        <v>44280</v>
      </c>
    </row>
    <row r="197" spans="5:12" x14ac:dyDescent="0.3">
      <c r="E197" s="110" t="s">
        <v>512</v>
      </c>
      <c r="F197" s="23">
        <v>1105</v>
      </c>
      <c r="G197" s="5">
        <v>44284.162141203706</v>
      </c>
      <c r="H197" s="110"/>
      <c r="I197" s="110" t="s">
        <v>513</v>
      </c>
      <c r="J197" s="23">
        <v>1105</v>
      </c>
      <c r="K197" s="23">
        <v>0</v>
      </c>
      <c r="L197" s="5">
        <v>44284</v>
      </c>
    </row>
    <row r="198" spans="5:12" x14ac:dyDescent="0.3">
      <c r="E198" s="110" t="s">
        <v>514</v>
      </c>
      <c r="F198" s="23">
        <v>1835.56</v>
      </c>
      <c r="G198" s="5">
        <v>44284.760254629633</v>
      </c>
      <c r="H198" s="110"/>
      <c r="I198" s="110" t="s">
        <v>142</v>
      </c>
      <c r="J198" s="23">
        <v>1835.56</v>
      </c>
      <c r="K198" s="23">
        <v>0</v>
      </c>
      <c r="L198" s="5">
        <v>44284</v>
      </c>
    </row>
    <row r="199" spans="5:12" x14ac:dyDescent="0.3">
      <c r="E199" s="110" t="s">
        <v>515</v>
      </c>
      <c r="F199" s="23">
        <v>453.4</v>
      </c>
      <c r="G199" s="5">
        <v>44284.760578703703</v>
      </c>
      <c r="H199" s="110"/>
      <c r="I199" s="110" t="s">
        <v>144</v>
      </c>
      <c r="J199" s="23">
        <v>453.4</v>
      </c>
      <c r="K199" s="23">
        <v>0</v>
      </c>
      <c r="L199" s="5">
        <v>44284</v>
      </c>
    </row>
    <row r="200" spans="5:12" x14ac:dyDescent="0.3">
      <c r="E200" s="110" t="s">
        <v>516</v>
      </c>
      <c r="F200" s="23">
        <v>3520.35</v>
      </c>
      <c r="G200" s="5">
        <v>44284.760925925926</v>
      </c>
      <c r="H200" s="110"/>
      <c r="I200" s="110" t="s">
        <v>517</v>
      </c>
      <c r="J200" s="23">
        <v>3520.35</v>
      </c>
      <c r="K200" s="23">
        <v>2396.3000000000002</v>
      </c>
      <c r="L200" s="5">
        <v>44284</v>
      </c>
    </row>
    <row r="201" spans="5:12" x14ac:dyDescent="0.3">
      <c r="E201" s="110" t="s">
        <v>518</v>
      </c>
      <c r="F201" s="23">
        <v>3799.23</v>
      </c>
      <c r="G201" s="5">
        <v>44284.761192129627</v>
      </c>
      <c r="H201" s="110"/>
      <c r="I201" s="110" t="s">
        <v>519</v>
      </c>
      <c r="J201" s="23">
        <v>3799.23</v>
      </c>
      <c r="K201" s="23">
        <v>79.989999999999995</v>
      </c>
      <c r="L201" s="5">
        <v>44284</v>
      </c>
    </row>
    <row r="202" spans="5:12" x14ac:dyDescent="0.3">
      <c r="E202" s="110" t="s">
        <v>520</v>
      </c>
      <c r="F202" s="23">
        <v>3999.87</v>
      </c>
      <c r="G202" s="5">
        <v>44284.761550925927</v>
      </c>
      <c r="H202" s="110"/>
      <c r="I202" s="110" t="s">
        <v>521</v>
      </c>
      <c r="J202" s="23">
        <v>3999.87</v>
      </c>
      <c r="K202" s="23">
        <v>0</v>
      </c>
      <c r="L202" s="5">
        <v>44284</v>
      </c>
    </row>
    <row r="203" spans="5:12" x14ac:dyDescent="0.3">
      <c r="E203" s="110" t="s">
        <v>522</v>
      </c>
      <c r="F203" s="23">
        <v>486.91</v>
      </c>
      <c r="G203" s="5">
        <v>44284.761863425927</v>
      </c>
      <c r="H203" s="110"/>
      <c r="I203" s="110" t="s">
        <v>523</v>
      </c>
      <c r="J203" s="23">
        <v>486.91</v>
      </c>
      <c r="K203" s="23">
        <v>0</v>
      </c>
      <c r="L203" s="5">
        <v>44284</v>
      </c>
    </row>
    <row r="204" spans="5:12" x14ac:dyDescent="0.3">
      <c r="E204" s="110" t="s">
        <v>524</v>
      </c>
      <c r="F204" s="23">
        <v>3489.08</v>
      </c>
      <c r="G204" s="5">
        <v>44284.762280092589</v>
      </c>
      <c r="H204" s="110"/>
      <c r="I204" s="110" t="s">
        <v>525</v>
      </c>
      <c r="J204" s="23">
        <v>3489.08</v>
      </c>
      <c r="K204" s="23">
        <v>65.5</v>
      </c>
      <c r="L204" s="5">
        <v>44284</v>
      </c>
    </row>
    <row r="205" spans="5:12" x14ac:dyDescent="0.3">
      <c r="E205" s="110" t="s">
        <v>526</v>
      </c>
      <c r="F205" s="23">
        <v>2116.34</v>
      </c>
      <c r="G205" s="5">
        <v>44285.162951388891</v>
      </c>
      <c r="H205" s="110"/>
      <c r="I205" s="110" t="s">
        <v>527</v>
      </c>
      <c r="J205" s="23">
        <v>2116.34</v>
      </c>
      <c r="K205" s="23">
        <v>0</v>
      </c>
      <c r="L205" s="5">
        <v>44285</v>
      </c>
    </row>
    <row r="206" spans="5:12" x14ac:dyDescent="0.3">
      <c r="E206" s="110" t="s">
        <v>528</v>
      </c>
      <c r="F206" s="23">
        <v>183.96</v>
      </c>
      <c r="G206" s="5">
        <v>44285.16300925926</v>
      </c>
      <c r="H206" s="110"/>
      <c r="I206" s="110" t="s">
        <v>527</v>
      </c>
      <c r="J206" s="23">
        <v>183.96</v>
      </c>
      <c r="K206" s="23">
        <v>0</v>
      </c>
      <c r="L206" s="5">
        <v>44285</v>
      </c>
    </row>
    <row r="207" spans="5:12" x14ac:dyDescent="0.3">
      <c r="E207" s="110" t="s">
        <v>529</v>
      </c>
      <c r="F207" s="23">
        <v>25.99</v>
      </c>
      <c r="G207" s="5">
        <v>44286.161874999998</v>
      </c>
      <c r="H207" s="110"/>
      <c r="I207" s="110" t="s">
        <v>530</v>
      </c>
      <c r="J207" s="23">
        <v>25.99</v>
      </c>
      <c r="K207" s="23">
        <v>0</v>
      </c>
      <c r="L207" s="5">
        <v>44286</v>
      </c>
    </row>
    <row r="208" spans="5:12" x14ac:dyDescent="0.3">
      <c r="E208" s="143"/>
      <c r="F208" s="23"/>
      <c r="G208" s="5"/>
      <c r="H208" s="143"/>
      <c r="I208" s="143" t="s">
        <v>562</v>
      </c>
      <c r="J208" s="23">
        <v>0</v>
      </c>
      <c r="K208" s="23">
        <v>0</v>
      </c>
      <c r="L208" s="5">
        <v>44291</v>
      </c>
    </row>
    <row r="209" spans="5:12" x14ac:dyDescent="0.3">
      <c r="E209" s="143" t="s">
        <v>563</v>
      </c>
      <c r="F209" s="23">
        <v>10740.73</v>
      </c>
      <c r="G209" s="5">
        <v>44291.725868055553</v>
      </c>
      <c r="H209" s="143"/>
      <c r="I209" s="143" t="s">
        <v>148</v>
      </c>
      <c r="J209" s="23">
        <v>10740.73</v>
      </c>
      <c r="K209" s="23">
        <v>0</v>
      </c>
      <c r="L209" s="5">
        <v>44291</v>
      </c>
    </row>
    <row r="210" spans="5:12" x14ac:dyDescent="0.3">
      <c r="E210" s="143" t="s">
        <v>564</v>
      </c>
      <c r="F210" s="23">
        <v>3885.94</v>
      </c>
      <c r="G210" s="5">
        <v>44291.726458333331</v>
      </c>
      <c r="H210" s="143"/>
      <c r="I210" s="143" t="s">
        <v>152</v>
      </c>
      <c r="J210" s="23">
        <v>3885.94</v>
      </c>
      <c r="K210" s="23">
        <v>0</v>
      </c>
      <c r="L210" s="5">
        <v>44291</v>
      </c>
    </row>
    <row r="211" spans="5:12" x14ac:dyDescent="0.3">
      <c r="E211" s="143" t="s">
        <v>565</v>
      </c>
      <c r="F211" s="23">
        <v>123.94</v>
      </c>
      <c r="G211" s="5">
        <v>44291.726944444446</v>
      </c>
      <c r="H211" s="143"/>
      <c r="I211" s="143" t="s">
        <v>154</v>
      </c>
      <c r="J211" s="23">
        <v>123.94</v>
      </c>
      <c r="K211" s="23">
        <v>0</v>
      </c>
      <c r="L211" s="5">
        <v>44291</v>
      </c>
    </row>
    <row r="212" spans="5:12" x14ac:dyDescent="0.3">
      <c r="E212" s="143" t="s">
        <v>566</v>
      </c>
      <c r="F212" s="23">
        <v>5419.84</v>
      </c>
      <c r="G212" s="5">
        <v>44291.727407407408</v>
      </c>
      <c r="H212" s="143"/>
      <c r="I212" s="143" t="s">
        <v>156</v>
      </c>
      <c r="J212" s="23">
        <v>5419.84</v>
      </c>
      <c r="K212" s="23">
        <v>0</v>
      </c>
      <c r="L212" s="5">
        <v>44291</v>
      </c>
    </row>
    <row r="213" spans="5:12" x14ac:dyDescent="0.3">
      <c r="E213" s="143" t="s">
        <v>567</v>
      </c>
      <c r="F213" s="23">
        <v>3251.04</v>
      </c>
      <c r="G213" s="5">
        <v>44292.163194444445</v>
      </c>
      <c r="H213" s="143"/>
      <c r="I213" s="143" t="s">
        <v>568</v>
      </c>
      <c r="J213" s="23">
        <v>3251.04</v>
      </c>
      <c r="K213" s="23">
        <v>0</v>
      </c>
      <c r="L213" s="5">
        <v>44292</v>
      </c>
    </row>
    <row r="214" spans="5:12" x14ac:dyDescent="0.3">
      <c r="E214" s="143" t="s">
        <v>569</v>
      </c>
      <c r="F214" s="23">
        <v>187.5</v>
      </c>
      <c r="G214" s="5">
        <v>44293.467326388891</v>
      </c>
      <c r="H214" s="143"/>
      <c r="I214" s="143" t="s">
        <v>411</v>
      </c>
      <c r="J214" s="23">
        <v>187.5</v>
      </c>
      <c r="K214" s="23">
        <v>0</v>
      </c>
      <c r="L214" s="5">
        <v>44293</v>
      </c>
    </row>
    <row r="215" spans="5:12" x14ac:dyDescent="0.3">
      <c r="E215" s="143" t="s">
        <v>570</v>
      </c>
      <c r="F215" s="23">
        <v>1542.5</v>
      </c>
      <c r="G215" s="5">
        <v>44293.976215277777</v>
      </c>
      <c r="H215" s="143"/>
      <c r="I215" s="143" t="s">
        <v>411</v>
      </c>
      <c r="J215" s="23">
        <v>1542.5</v>
      </c>
      <c r="K215" s="23">
        <v>0</v>
      </c>
      <c r="L215" s="5">
        <v>44293</v>
      </c>
    </row>
    <row r="216" spans="5:12" x14ac:dyDescent="0.3">
      <c r="E216" s="143" t="s">
        <v>571</v>
      </c>
      <c r="F216" s="23">
        <v>112.5</v>
      </c>
      <c r="G216" s="5">
        <v>44294.83766203704</v>
      </c>
      <c r="H216" s="143"/>
      <c r="I216" s="143" t="s">
        <v>411</v>
      </c>
      <c r="J216" s="23">
        <v>112.5</v>
      </c>
      <c r="K216" s="23">
        <v>0</v>
      </c>
      <c r="L216" s="5">
        <v>44294</v>
      </c>
    </row>
    <row r="217" spans="5:12" x14ac:dyDescent="0.3">
      <c r="E217" s="143" t="s">
        <v>572</v>
      </c>
      <c r="F217" s="23">
        <v>2077.11</v>
      </c>
      <c r="G217" s="5">
        <v>44298.54965277778</v>
      </c>
      <c r="H217" s="143"/>
      <c r="I217" s="143" t="s">
        <v>142</v>
      </c>
      <c r="J217" s="23">
        <v>2077.11</v>
      </c>
      <c r="K217" s="23">
        <v>0</v>
      </c>
      <c r="L217" s="5">
        <v>44298</v>
      </c>
    </row>
    <row r="218" spans="5:12" x14ac:dyDescent="0.3">
      <c r="E218" s="143" t="s">
        <v>573</v>
      </c>
      <c r="F218" s="23">
        <v>1662.82</v>
      </c>
      <c r="G218" s="5">
        <v>44298.55028935185</v>
      </c>
      <c r="H218" s="143"/>
      <c r="I218" s="143" t="s">
        <v>144</v>
      </c>
      <c r="J218" s="23">
        <v>1662.82</v>
      </c>
      <c r="K218" s="23">
        <v>0</v>
      </c>
      <c r="L218" s="5">
        <v>44298</v>
      </c>
    </row>
    <row r="219" spans="5:12" x14ac:dyDescent="0.3">
      <c r="E219" s="143" t="s">
        <v>574</v>
      </c>
      <c r="F219" s="23">
        <v>4243.28</v>
      </c>
      <c r="G219" s="5">
        <v>44298.551203703704</v>
      </c>
      <c r="H219" s="143"/>
      <c r="I219" s="143" t="s">
        <v>148</v>
      </c>
      <c r="J219" s="23">
        <v>4243.28</v>
      </c>
      <c r="K219" s="23">
        <v>0</v>
      </c>
      <c r="L219" s="5">
        <v>44298</v>
      </c>
    </row>
    <row r="220" spans="5:12" x14ac:dyDescent="0.3">
      <c r="E220" s="143" t="s">
        <v>575</v>
      </c>
      <c r="F220" s="23">
        <v>3442.14</v>
      </c>
      <c r="G220" s="5">
        <v>44298.552094907405</v>
      </c>
      <c r="H220" s="143"/>
      <c r="I220" s="143" t="s">
        <v>152</v>
      </c>
      <c r="J220" s="23">
        <v>3442.14</v>
      </c>
      <c r="K220" s="23">
        <v>0</v>
      </c>
      <c r="L220" s="5">
        <v>44298</v>
      </c>
    </row>
    <row r="221" spans="5:12" x14ac:dyDescent="0.3">
      <c r="E221" s="143" t="s">
        <v>576</v>
      </c>
      <c r="F221" s="23">
        <v>148.97999999999999</v>
      </c>
      <c r="G221" s="5">
        <v>44298.552499999998</v>
      </c>
      <c r="H221" s="143"/>
      <c r="I221" s="143" t="s">
        <v>415</v>
      </c>
      <c r="J221" s="23">
        <v>148.97999999999999</v>
      </c>
      <c r="K221" s="23">
        <v>0</v>
      </c>
      <c r="L221" s="5">
        <v>44298</v>
      </c>
    </row>
    <row r="222" spans="5:12" x14ac:dyDescent="0.3">
      <c r="E222" s="143" t="s">
        <v>577</v>
      </c>
      <c r="F222" s="23">
        <v>155.97</v>
      </c>
      <c r="G222" s="5">
        <v>44298.552939814814</v>
      </c>
      <c r="H222" s="143"/>
      <c r="I222" s="143" t="s">
        <v>154</v>
      </c>
      <c r="J222" s="23">
        <v>155.97</v>
      </c>
      <c r="K222" s="23">
        <v>0</v>
      </c>
      <c r="L222" s="5">
        <v>44298</v>
      </c>
    </row>
    <row r="223" spans="5:12" x14ac:dyDescent="0.3">
      <c r="E223" s="143" t="s">
        <v>578</v>
      </c>
      <c r="F223" s="23">
        <v>3943.27</v>
      </c>
      <c r="G223" s="5">
        <v>44299.163645833331</v>
      </c>
      <c r="H223" s="143"/>
      <c r="I223" s="143" t="s">
        <v>579</v>
      </c>
      <c r="J223" s="23">
        <v>3943.27</v>
      </c>
      <c r="K223" s="23">
        <v>0</v>
      </c>
      <c r="L223" s="5">
        <v>44299</v>
      </c>
    </row>
    <row r="224" spans="5:12" x14ac:dyDescent="0.3">
      <c r="E224" s="143" t="s">
        <v>580</v>
      </c>
      <c r="F224" s="23">
        <v>4563.9799999999996</v>
      </c>
      <c r="G224" s="5">
        <v>44299.667604166665</v>
      </c>
      <c r="H224" s="143"/>
      <c r="I224" s="143" t="s">
        <v>148</v>
      </c>
      <c r="J224" s="23">
        <v>4563.9799999999996</v>
      </c>
      <c r="K224" s="23">
        <v>0</v>
      </c>
      <c r="L224" s="5">
        <v>44299</v>
      </c>
    </row>
    <row r="225" spans="5:12" x14ac:dyDescent="0.3">
      <c r="E225" s="143" t="s">
        <v>581</v>
      </c>
      <c r="F225" s="23">
        <v>4830.26</v>
      </c>
      <c r="G225" s="5">
        <v>44299.668321759258</v>
      </c>
      <c r="H225" s="143"/>
      <c r="I225" s="143" t="s">
        <v>152</v>
      </c>
      <c r="J225" s="23">
        <v>4830.26</v>
      </c>
      <c r="K225" s="23">
        <v>0</v>
      </c>
      <c r="L225" s="5">
        <v>44299</v>
      </c>
    </row>
    <row r="226" spans="5:12" x14ac:dyDescent="0.3">
      <c r="E226" s="143" t="s">
        <v>582</v>
      </c>
      <c r="F226" s="23">
        <v>336.15</v>
      </c>
      <c r="G226" s="5">
        <v>44299.668634259258</v>
      </c>
      <c r="H226" s="143"/>
      <c r="I226" s="143" t="s">
        <v>154</v>
      </c>
      <c r="J226" s="23">
        <v>336.15</v>
      </c>
      <c r="K226" s="23">
        <v>0</v>
      </c>
      <c r="L226" s="5">
        <v>44299</v>
      </c>
    </row>
    <row r="227" spans="5:12" x14ac:dyDescent="0.3">
      <c r="E227" s="143" t="s">
        <v>583</v>
      </c>
      <c r="F227" s="23">
        <v>190</v>
      </c>
      <c r="G227" s="5">
        <v>44302.16196759259</v>
      </c>
      <c r="H227" s="143"/>
      <c r="I227" s="143" t="s">
        <v>584</v>
      </c>
      <c r="J227" s="23">
        <v>190</v>
      </c>
      <c r="K227" s="23">
        <v>0</v>
      </c>
      <c r="L227" s="5">
        <v>44302</v>
      </c>
    </row>
    <row r="228" spans="5:12" x14ac:dyDescent="0.3">
      <c r="E228" s="143" t="s">
        <v>585</v>
      </c>
      <c r="F228" s="23">
        <v>0</v>
      </c>
      <c r="G228" s="5">
        <v>44302.726157407407</v>
      </c>
      <c r="H228" s="143"/>
      <c r="I228" s="143" t="s">
        <v>434</v>
      </c>
      <c r="J228" s="23">
        <v>0</v>
      </c>
      <c r="K228" s="143"/>
      <c r="L228" s="144">
        <v>44302.726157407407</v>
      </c>
    </row>
    <row r="229" spans="5:12" x14ac:dyDescent="0.3">
      <c r="E229" s="143" t="s">
        <v>586</v>
      </c>
      <c r="F229" s="23">
        <v>0</v>
      </c>
      <c r="G229" s="5">
        <v>44302.726388888892</v>
      </c>
      <c r="H229" s="143"/>
      <c r="I229" s="143" t="s">
        <v>434</v>
      </c>
      <c r="J229" s="23">
        <v>0</v>
      </c>
      <c r="K229" s="143"/>
      <c r="L229" s="144">
        <v>44302.726388888892</v>
      </c>
    </row>
    <row r="230" spans="5:12" x14ac:dyDescent="0.3">
      <c r="E230" s="143" t="s">
        <v>587</v>
      </c>
      <c r="F230" s="23">
        <v>0</v>
      </c>
      <c r="G230" s="5">
        <v>44302.726712962962</v>
      </c>
      <c r="H230" s="143"/>
      <c r="I230" s="143" t="s">
        <v>434</v>
      </c>
      <c r="J230" s="23">
        <v>0</v>
      </c>
      <c r="K230" s="143"/>
      <c r="L230" s="144">
        <v>44302.726712962962</v>
      </c>
    </row>
    <row r="231" spans="5:12" x14ac:dyDescent="0.3">
      <c r="E231" s="143" t="s">
        <v>588</v>
      </c>
      <c r="F231" s="23">
        <v>0</v>
      </c>
      <c r="G231" s="5">
        <v>44302.726979166669</v>
      </c>
      <c r="H231" s="143"/>
      <c r="I231" s="143" t="s">
        <v>434</v>
      </c>
      <c r="J231" s="23">
        <v>0</v>
      </c>
      <c r="K231" s="143"/>
      <c r="L231" s="144">
        <v>44302.726979166669</v>
      </c>
    </row>
    <row r="232" spans="5:12" x14ac:dyDescent="0.3">
      <c r="E232" s="143" t="s">
        <v>589</v>
      </c>
      <c r="F232" s="23">
        <v>0</v>
      </c>
      <c r="G232" s="5">
        <v>44302.727442129632</v>
      </c>
      <c r="H232" s="143"/>
      <c r="I232" s="143" t="s">
        <v>434</v>
      </c>
      <c r="J232" s="23">
        <v>0</v>
      </c>
      <c r="K232" s="143"/>
      <c r="L232" s="144">
        <v>44302.727442129632</v>
      </c>
    </row>
    <row r="233" spans="5:12" x14ac:dyDescent="0.3">
      <c r="E233" s="143" t="s">
        <v>590</v>
      </c>
      <c r="F233" s="23">
        <v>0</v>
      </c>
      <c r="G233" s="5">
        <v>44302.727673611109</v>
      </c>
      <c r="H233" s="143"/>
      <c r="I233" s="143" t="s">
        <v>434</v>
      </c>
      <c r="J233" s="23">
        <v>0</v>
      </c>
      <c r="K233" s="143"/>
      <c r="L233" s="144">
        <v>44302.727673611109</v>
      </c>
    </row>
    <row r="234" spans="5:12" x14ac:dyDescent="0.3">
      <c r="E234" s="143" t="s">
        <v>591</v>
      </c>
      <c r="F234" s="23">
        <v>0</v>
      </c>
      <c r="G234" s="5">
        <v>44302.727905092594</v>
      </c>
      <c r="H234" s="143"/>
      <c r="I234" s="143" t="s">
        <v>434</v>
      </c>
      <c r="J234" s="23">
        <v>0</v>
      </c>
      <c r="K234" s="143"/>
      <c r="L234" s="144">
        <v>44302.727905092594</v>
      </c>
    </row>
    <row r="235" spans="5:12" x14ac:dyDescent="0.3">
      <c r="E235" s="143" t="s">
        <v>592</v>
      </c>
      <c r="F235" s="23">
        <v>0</v>
      </c>
      <c r="G235" s="5">
        <v>44302.888749999998</v>
      </c>
      <c r="H235" s="143"/>
      <c r="I235" s="143" t="s">
        <v>434</v>
      </c>
      <c r="J235" s="23">
        <v>0</v>
      </c>
      <c r="K235" s="143"/>
      <c r="L235" s="144">
        <v>44302.888749999998</v>
      </c>
    </row>
    <row r="236" spans="5:12" x14ac:dyDescent="0.3">
      <c r="E236" s="143" t="s">
        <v>593</v>
      </c>
      <c r="F236" s="23">
        <v>0</v>
      </c>
      <c r="G236" s="5">
        <v>44302.889004629629</v>
      </c>
      <c r="H236" s="143"/>
      <c r="I236" s="143" t="s">
        <v>434</v>
      </c>
      <c r="J236" s="23">
        <v>0</v>
      </c>
      <c r="K236" s="143"/>
      <c r="L236" s="144">
        <v>44302.889004629629</v>
      </c>
    </row>
    <row r="237" spans="5:12" x14ac:dyDescent="0.3">
      <c r="E237" s="143" t="s">
        <v>594</v>
      </c>
      <c r="F237" s="23">
        <v>45</v>
      </c>
      <c r="G237" s="5">
        <v>44305.161828703705</v>
      </c>
      <c r="H237" s="143"/>
      <c r="I237" s="143" t="s">
        <v>595</v>
      </c>
      <c r="J237" s="23">
        <v>45</v>
      </c>
      <c r="K237" s="23">
        <v>0</v>
      </c>
      <c r="L237" s="5">
        <v>44305</v>
      </c>
    </row>
    <row r="238" spans="5:12" x14ac:dyDescent="0.3">
      <c r="E238" s="143" t="s">
        <v>596</v>
      </c>
      <c r="F238" s="23">
        <v>2820.92</v>
      </c>
      <c r="G238" s="5">
        <v>44306.162951388891</v>
      </c>
      <c r="H238" s="143"/>
      <c r="I238" s="143" t="s">
        <v>597</v>
      </c>
      <c r="J238" s="23">
        <v>2820.92</v>
      </c>
      <c r="K238" s="23">
        <v>0</v>
      </c>
      <c r="L238" s="5">
        <v>44306</v>
      </c>
    </row>
    <row r="239" spans="5:12" x14ac:dyDescent="0.3">
      <c r="E239" s="143" t="s">
        <v>598</v>
      </c>
      <c r="F239" s="23">
        <v>16.989999999999998</v>
      </c>
      <c r="G239" s="5">
        <v>44307.161921296298</v>
      </c>
      <c r="H239" s="143"/>
      <c r="I239" s="143" t="s">
        <v>599</v>
      </c>
      <c r="J239" s="23">
        <v>16.989999999999998</v>
      </c>
      <c r="K239" s="23">
        <v>0</v>
      </c>
      <c r="L239" s="5">
        <v>44307</v>
      </c>
    </row>
    <row r="240" spans="5:12" x14ac:dyDescent="0.3">
      <c r="E240" s="143" t="s">
        <v>600</v>
      </c>
      <c r="F240" s="23">
        <v>2746.91</v>
      </c>
      <c r="G240" s="5">
        <v>44313.163171296299</v>
      </c>
      <c r="H240" s="143"/>
      <c r="I240" s="143" t="s">
        <v>601</v>
      </c>
      <c r="J240" s="23">
        <v>2746.91</v>
      </c>
      <c r="K240" s="23">
        <v>0</v>
      </c>
      <c r="L240" s="5">
        <v>44313</v>
      </c>
    </row>
    <row r="241" spans="5:12" x14ac:dyDescent="0.3">
      <c r="E241" s="143" t="s">
        <v>602</v>
      </c>
      <c r="F241" s="23">
        <v>1706.33</v>
      </c>
      <c r="G241" s="5">
        <v>44314.484976851854</v>
      </c>
      <c r="H241" s="143"/>
      <c r="I241" s="143" t="s">
        <v>144</v>
      </c>
      <c r="J241" s="23">
        <v>1706.33</v>
      </c>
      <c r="K241" s="23">
        <v>0</v>
      </c>
      <c r="L241" s="5">
        <v>44314</v>
      </c>
    </row>
    <row r="242" spans="5:12" x14ac:dyDescent="0.3">
      <c r="E242" s="143" t="s">
        <v>603</v>
      </c>
      <c r="F242" s="23">
        <v>5945.68</v>
      </c>
      <c r="G242" s="5">
        <v>44314.485856481479</v>
      </c>
      <c r="H242" s="143"/>
      <c r="I242" s="143" t="s">
        <v>142</v>
      </c>
      <c r="J242" s="23">
        <v>5945.68</v>
      </c>
      <c r="K242" s="23">
        <v>0</v>
      </c>
      <c r="L242" s="5">
        <v>44314</v>
      </c>
    </row>
    <row r="243" spans="5:12" x14ac:dyDescent="0.3">
      <c r="E243" s="143" t="s">
        <v>604</v>
      </c>
      <c r="F243" s="23">
        <v>4297.33</v>
      </c>
      <c r="G243" s="5">
        <v>44314.487650462965</v>
      </c>
      <c r="H243" s="143"/>
      <c r="I243" s="143" t="s">
        <v>605</v>
      </c>
      <c r="J243" s="23">
        <v>4297.33</v>
      </c>
      <c r="K243" s="23">
        <v>0</v>
      </c>
      <c r="L243" s="5">
        <v>44314</v>
      </c>
    </row>
    <row r="244" spans="5:12" x14ac:dyDescent="0.3">
      <c r="E244" s="143" t="s">
        <v>606</v>
      </c>
      <c r="F244" s="23">
        <v>229.97</v>
      </c>
      <c r="G244" s="5">
        <v>44314.497118055559</v>
      </c>
      <c r="H244" s="143"/>
      <c r="I244" s="143" t="s">
        <v>607</v>
      </c>
      <c r="J244" s="23">
        <v>229.97</v>
      </c>
      <c r="K244" s="23">
        <v>19251.23</v>
      </c>
      <c r="L244" s="5">
        <v>44314</v>
      </c>
    </row>
    <row r="245" spans="5:12" x14ac:dyDescent="0.3">
      <c r="E245" s="143" t="s">
        <v>608</v>
      </c>
      <c r="F245" s="23">
        <v>1579.53</v>
      </c>
      <c r="G245" s="5">
        <v>44314.497696759259</v>
      </c>
      <c r="H245" s="143"/>
      <c r="I245" s="143" t="s">
        <v>609</v>
      </c>
      <c r="J245" s="23">
        <v>1579.53</v>
      </c>
      <c r="K245" s="23">
        <v>1659.78</v>
      </c>
      <c r="L245" s="5">
        <v>44314</v>
      </c>
    </row>
    <row r="246" spans="5:12" x14ac:dyDescent="0.3">
      <c r="E246" s="143" t="s">
        <v>610</v>
      </c>
      <c r="F246" s="23">
        <v>11128.17</v>
      </c>
      <c r="G246" s="5">
        <v>44314.498171296298</v>
      </c>
      <c r="H246" s="143"/>
      <c r="I246" s="143" t="s">
        <v>148</v>
      </c>
      <c r="J246" s="23">
        <v>11128.17</v>
      </c>
      <c r="K246" s="23">
        <v>0</v>
      </c>
      <c r="L246" s="5">
        <v>44314</v>
      </c>
    </row>
    <row r="247" spans="5:12" x14ac:dyDescent="0.3">
      <c r="E247" s="143" t="s">
        <v>611</v>
      </c>
      <c r="F247" s="23">
        <v>408.77</v>
      </c>
      <c r="G247" s="5">
        <v>44314.5002662037</v>
      </c>
      <c r="H247" s="143"/>
      <c r="I247" s="143" t="s">
        <v>154</v>
      </c>
      <c r="J247" s="23">
        <v>408.77</v>
      </c>
      <c r="K247" s="23">
        <v>0</v>
      </c>
      <c r="L247" s="5">
        <v>44314</v>
      </c>
    </row>
    <row r="248" spans="5:12" x14ac:dyDescent="0.3">
      <c r="E248" s="143" t="s">
        <v>612</v>
      </c>
      <c r="F248" s="23">
        <v>7087.26</v>
      </c>
      <c r="G248" s="5">
        <v>44314.500787037039</v>
      </c>
      <c r="H248" s="143"/>
      <c r="I248" s="143" t="s">
        <v>152</v>
      </c>
      <c r="J248" s="23">
        <v>7087.26</v>
      </c>
      <c r="K248" s="23">
        <v>0</v>
      </c>
      <c r="L248" s="5">
        <v>44314</v>
      </c>
    </row>
    <row r="249" spans="5:12" x14ac:dyDescent="0.3">
      <c r="E249" s="143" t="s">
        <v>613</v>
      </c>
      <c r="F249" s="23">
        <v>2187</v>
      </c>
      <c r="G249" s="5">
        <v>44314.501111111109</v>
      </c>
      <c r="H249" s="143"/>
      <c r="I249" s="143" t="s">
        <v>614</v>
      </c>
      <c r="J249" s="23">
        <v>2187</v>
      </c>
      <c r="K249" s="23">
        <v>95</v>
      </c>
      <c r="L249" s="5">
        <v>44314</v>
      </c>
    </row>
    <row r="250" spans="5:12" x14ac:dyDescent="0.3">
      <c r="E250" s="143" t="s">
        <v>615</v>
      </c>
      <c r="F250" s="23">
        <v>2629.86</v>
      </c>
      <c r="G250" s="5">
        <v>44314.501435185186</v>
      </c>
      <c r="H250" s="143"/>
      <c r="I250" s="143" t="s">
        <v>392</v>
      </c>
      <c r="J250" s="23">
        <v>2629.86</v>
      </c>
      <c r="K250" s="23">
        <v>0</v>
      </c>
      <c r="L250" s="5">
        <v>44314</v>
      </c>
    </row>
    <row r="251" spans="5:12" x14ac:dyDescent="0.3">
      <c r="E251" s="143" t="s">
        <v>616</v>
      </c>
      <c r="F251" s="23">
        <v>357.5</v>
      </c>
      <c r="G251" s="5">
        <v>44314.502326388887</v>
      </c>
      <c r="H251" s="143"/>
      <c r="I251" s="143" t="s">
        <v>617</v>
      </c>
      <c r="J251" s="23">
        <v>357.5</v>
      </c>
      <c r="K251" s="23">
        <v>0</v>
      </c>
      <c r="L251" s="5">
        <v>44314</v>
      </c>
    </row>
    <row r="252" spans="5:12" x14ac:dyDescent="0.3">
      <c r="E252" s="143" t="s">
        <v>618</v>
      </c>
      <c r="F252" s="23">
        <v>3696.14</v>
      </c>
      <c r="G252" s="5">
        <v>44314.503703703704</v>
      </c>
      <c r="H252" s="143"/>
      <c r="I252" s="143" t="s">
        <v>619</v>
      </c>
      <c r="J252" s="23">
        <v>3696.14</v>
      </c>
      <c r="K252" s="23">
        <v>0</v>
      </c>
      <c r="L252" s="5">
        <v>44314</v>
      </c>
    </row>
    <row r="253" spans="5:12" x14ac:dyDescent="0.3">
      <c r="E253" s="143" t="s">
        <v>620</v>
      </c>
      <c r="F253" s="23">
        <v>229.35</v>
      </c>
      <c r="G253" s="5">
        <v>44314.50408564815</v>
      </c>
      <c r="H253" s="143"/>
      <c r="I253" s="143" t="s">
        <v>621</v>
      </c>
      <c r="J253" s="23">
        <v>229.35</v>
      </c>
      <c r="K253" s="23">
        <v>0</v>
      </c>
      <c r="L253" s="5">
        <v>44314</v>
      </c>
    </row>
    <row r="254" spans="5:12" x14ac:dyDescent="0.3">
      <c r="E254" s="143" t="s">
        <v>622</v>
      </c>
      <c r="F254" s="23">
        <v>2479.19</v>
      </c>
      <c r="G254" s="5">
        <v>44314.505393518521</v>
      </c>
      <c r="H254" s="143"/>
      <c r="I254" s="143" t="s">
        <v>623</v>
      </c>
      <c r="J254" s="23">
        <v>2479.19</v>
      </c>
      <c r="K254" s="23">
        <v>0</v>
      </c>
      <c r="L254" s="5">
        <v>44314</v>
      </c>
    </row>
    <row r="255" spans="5:12" x14ac:dyDescent="0.3">
      <c r="E255" s="143" t="s">
        <v>624</v>
      </c>
      <c r="F255" s="23">
        <v>210.16</v>
      </c>
      <c r="G255" s="5">
        <v>44314.505729166667</v>
      </c>
      <c r="H255" s="143"/>
      <c r="I255" s="143" t="s">
        <v>625</v>
      </c>
      <c r="J255" s="23">
        <v>210.16</v>
      </c>
      <c r="K255" s="23">
        <v>0</v>
      </c>
      <c r="L255" s="5">
        <v>44314</v>
      </c>
    </row>
    <row r="256" spans="5:12" x14ac:dyDescent="0.3">
      <c r="E256" s="143" t="s">
        <v>626</v>
      </c>
      <c r="F256" s="23">
        <v>491.3</v>
      </c>
      <c r="G256" s="5">
        <v>44314.5075462963</v>
      </c>
      <c r="H256" s="143"/>
      <c r="I256" s="143" t="s">
        <v>627</v>
      </c>
      <c r="J256" s="23">
        <v>491.3</v>
      </c>
      <c r="K256" s="23">
        <v>0</v>
      </c>
      <c r="L256" s="5">
        <v>44314</v>
      </c>
    </row>
    <row r="257" spans="5:12" x14ac:dyDescent="0.3">
      <c r="E257" s="143" t="s">
        <v>628</v>
      </c>
      <c r="F257" s="23">
        <v>316.83999999999997</v>
      </c>
      <c r="G257" s="5">
        <v>44314.508715277778</v>
      </c>
      <c r="H257" s="143"/>
      <c r="I257" s="143" t="s">
        <v>629</v>
      </c>
      <c r="J257" s="23">
        <v>316.83999999999997</v>
      </c>
      <c r="K257" s="23">
        <v>0</v>
      </c>
      <c r="L257" s="5">
        <v>44314</v>
      </c>
    </row>
    <row r="258" spans="5:12" x14ac:dyDescent="0.3">
      <c r="E258" s="143" t="s">
        <v>630</v>
      </c>
      <c r="F258" s="23">
        <v>390.7</v>
      </c>
      <c r="G258" s="5">
        <v>44314.510324074072</v>
      </c>
      <c r="H258" s="143"/>
      <c r="I258" s="143" t="s">
        <v>631</v>
      </c>
      <c r="J258" s="23">
        <v>390.7</v>
      </c>
      <c r="K258" s="23">
        <v>14.99</v>
      </c>
      <c r="L258" s="5">
        <v>44314</v>
      </c>
    </row>
    <row r="259" spans="5:12" x14ac:dyDescent="0.3">
      <c r="E259" s="143" t="s">
        <v>632</v>
      </c>
      <c r="F259" s="23">
        <v>431.24</v>
      </c>
      <c r="G259" s="5">
        <v>44314.510671296295</v>
      </c>
      <c r="H259" s="143"/>
      <c r="I259" s="143" t="s">
        <v>633</v>
      </c>
      <c r="J259" s="23">
        <v>431.24</v>
      </c>
      <c r="K259" s="23">
        <v>0</v>
      </c>
      <c r="L259" s="5">
        <v>44314</v>
      </c>
    </row>
    <row r="260" spans="5:12" x14ac:dyDescent="0.3">
      <c r="E260" s="143" t="s">
        <v>634</v>
      </c>
      <c r="F260" s="23">
        <v>329.44</v>
      </c>
      <c r="G260" s="5">
        <v>44314.59642361111</v>
      </c>
      <c r="H260" s="143"/>
      <c r="I260" s="143" t="s">
        <v>635</v>
      </c>
      <c r="J260" s="23">
        <v>329.44</v>
      </c>
      <c r="K260" s="23">
        <v>0</v>
      </c>
      <c r="L260" s="5">
        <v>44314</v>
      </c>
    </row>
    <row r="261" spans="5:12" x14ac:dyDescent="0.3">
      <c r="E261" s="143" t="s">
        <v>636</v>
      </c>
      <c r="F261" s="23">
        <v>1210.3599999999999</v>
      </c>
      <c r="G261" s="5">
        <v>44314.596886574072</v>
      </c>
      <c r="H261" s="143"/>
      <c r="I261" s="143" t="s">
        <v>637</v>
      </c>
      <c r="J261" s="23">
        <v>1210.3599999999999</v>
      </c>
      <c r="K261" s="23">
        <v>0</v>
      </c>
      <c r="L261" s="5">
        <v>44314</v>
      </c>
    </row>
    <row r="262" spans="5:12" x14ac:dyDescent="0.3">
      <c r="E262" s="143" t="s">
        <v>638</v>
      </c>
      <c r="F262" s="23">
        <v>55</v>
      </c>
      <c r="G262" s="5">
        <v>44314.597141203703</v>
      </c>
      <c r="H262" s="143"/>
      <c r="I262" s="143" t="s">
        <v>639</v>
      </c>
      <c r="J262" s="23">
        <v>55</v>
      </c>
      <c r="K262" s="23">
        <v>0</v>
      </c>
      <c r="L262" s="5">
        <v>44314</v>
      </c>
    </row>
    <row r="263" spans="5:12" x14ac:dyDescent="0.3">
      <c r="E263" s="143" t="s">
        <v>640</v>
      </c>
      <c r="F263" s="23">
        <v>194.89</v>
      </c>
      <c r="G263" s="5">
        <v>44314.597488425927</v>
      </c>
      <c r="H263" s="143"/>
      <c r="I263" s="143" t="s">
        <v>641</v>
      </c>
      <c r="J263" s="23">
        <v>194.89</v>
      </c>
      <c r="K263" s="23">
        <v>169.97</v>
      </c>
      <c r="L263" s="5">
        <v>44314</v>
      </c>
    </row>
    <row r="264" spans="5:12" x14ac:dyDescent="0.3">
      <c r="E264" s="143" t="s">
        <v>642</v>
      </c>
      <c r="F264" s="23">
        <v>369.43</v>
      </c>
      <c r="G264" s="5">
        <v>44314.598703703705</v>
      </c>
      <c r="H264" s="143"/>
      <c r="I264" s="143" t="s">
        <v>643</v>
      </c>
      <c r="J264" s="23">
        <v>369.43</v>
      </c>
      <c r="K264" s="23">
        <v>0</v>
      </c>
      <c r="L264" s="5">
        <v>44314</v>
      </c>
    </row>
    <row r="265" spans="5:12" x14ac:dyDescent="0.3">
      <c r="E265" s="143" t="s">
        <v>644</v>
      </c>
      <c r="F265" s="23">
        <v>156.91</v>
      </c>
      <c r="G265" s="5">
        <v>44314.598981481482</v>
      </c>
      <c r="H265" s="143"/>
      <c r="I265" s="143" t="s">
        <v>645</v>
      </c>
      <c r="J265" s="23">
        <v>156.91</v>
      </c>
      <c r="K265" s="23">
        <v>46.98</v>
      </c>
      <c r="L265" s="5">
        <v>44314</v>
      </c>
    </row>
    <row r="266" spans="5:12" x14ac:dyDescent="0.3">
      <c r="E266" s="143" t="s">
        <v>646</v>
      </c>
      <c r="F266" s="23">
        <v>357.93</v>
      </c>
      <c r="G266" s="5">
        <v>44314.600057870368</v>
      </c>
      <c r="H266" s="143"/>
      <c r="I266" s="143" t="s">
        <v>647</v>
      </c>
      <c r="J266" s="23">
        <v>357.93</v>
      </c>
      <c r="K266" s="23">
        <v>0</v>
      </c>
      <c r="L266" s="5">
        <v>44314</v>
      </c>
    </row>
    <row r="267" spans="5:12" x14ac:dyDescent="0.3">
      <c r="E267" s="143" t="s">
        <v>648</v>
      </c>
      <c r="F267" s="23">
        <v>338.95</v>
      </c>
      <c r="G267" s="5">
        <v>44314.600405092591</v>
      </c>
      <c r="H267" s="143"/>
      <c r="I267" s="143" t="s">
        <v>649</v>
      </c>
      <c r="J267" s="23">
        <v>338.95</v>
      </c>
      <c r="K267" s="23">
        <v>27.5</v>
      </c>
      <c r="L267" s="5">
        <v>44314</v>
      </c>
    </row>
    <row r="268" spans="5:12" x14ac:dyDescent="0.3">
      <c r="E268" s="143" t="s">
        <v>650</v>
      </c>
      <c r="F268" s="23">
        <v>283.56</v>
      </c>
      <c r="G268" s="5">
        <v>44314.613067129627</v>
      </c>
      <c r="H268" s="143"/>
      <c r="I268" s="143" t="s">
        <v>651</v>
      </c>
      <c r="J268" s="23">
        <v>283.56</v>
      </c>
      <c r="K268" s="23">
        <v>24.99</v>
      </c>
      <c r="L268" s="5">
        <v>44314</v>
      </c>
    </row>
    <row r="269" spans="5:12" x14ac:dyDescent="0.3">
      <c r="E269" s="143" t="s">
        <v>652</v>
      </c>
      <c r="F269" s="23">
        <v>234.26</v>
      </c>
      <c r="G269" s="5">
        <v>44314.613483796296</v>
      </c>
      <c r="H269" s="143"/>
      <c r="I269" s="143" t="s">
        <v>653</v>
      </c>
      <c r="J269" s="23">
        <v>234.26</v>
      </c>
      <c r="K269" s="23">
        <v>0</v>
      </c>
      <c r="L269" s="5">
        <v>44314</v>
      </c>
    </row>
    <row r="270" spans="5:12" x14ac:dyDescent="0.3">
      <c r="E270" s="143" t="s">
        <v>654</v>
      </c>
      <c r="F270" s="23">
        <v>246.16</v>
      </c>
      <c r="G270" s="5">
        <v>44314.613854166666</v>
      </c>
      <c r="H270" s="143"/>
      <c r="I270" s="143" t="s">
        <v>655</v>
      </c>
      <c r="J270" s="23">
        <v>246.16</v>
      </c>
      <c r="K270" s="23">
        <v>0</v>
      </c>
      <c r="L270" s="5">
        <v>44314</v>
      </c>
    </row>
    <row r="271" spans="5:12" x14ac:dyDescent="0.3">
      <c r="E271" s="143" t="s">
        <v>656</v>
      </c>
      <c r="F271" s="23">
        <v>382.44</v>
      </c>
      <c r="G271" s="5">
        <v>44314.614131944443</v>
      </c>
      <c r="H271" s="143"/>
      <c r="I271" s="143" t="s">
        <v>657</v>
      </c>
      <c r="J271" s="23">
        <v>382.44</v>
      </c>
      <c r="K271" s="23">
        <v>0</v>
      </c>
      <c r="L271" s="5">
        <v>44314</v>
      </c>
    </row>
    <row r="272" spans="5:12" x14ac:dyDescent="0.3">
      <c r="E272" s="143" t="s">
        <v>658</v>
      </c>
      <c r="F272" s="23">
        <v>177.87</v>
      </c>
      <c r="G272" s="5">
        <v>44314.614386574074</v>
      </c>
      <c r="H272" s="143"/>
      <c r="I272" s="143" t="s">
        <v>659</v>
      </c>
      <c r="J272" s="23">
        <v>177.87</v>
      </c>
      <c r="K272" s="23">
        <v>0</v>
      </c>
      <c r="L272" s="5">
        <v>44314</v>
      </c>
    </row>
    <row r="273" spans="5:12" x14ac:dyDescent="0.3">
      <c r="E273" s="143" t="s">
        <v>660</v>
      </c>
      <c r="F273" s="23">
        <v>200</v>
      </c>
      <c r="G273" s="5">
        <v>44314.614733796298</v>
      </c>
      <c r="H273" s="143"/>
      <c r="I273" s="143" t="s">
        <v>661</v>
      </c>
      <c r="J273" s="23">
        <v>200</v>
      </c>
      <c r="K273" s="23">
        <v>19.989999999999998</v>
      </c>
      <c r="L273" s="5">
        <v>44314</v>
      </c>
    </row>
    <row r="274" spans="5:12" x14ac:dyDescent="0.3">
      <c r="E274" s="143" t="s">
        <v>662</v>
      </c>
      <c r="F274" s="23">
        <v>216.44</v>
      </c>
      <c r="G274" s="5">
        <v>44314.615289351852</v>
      </c>
      <c r="H274" s="143"/>
      <c r="I274" s="143" t="s">
        <v>663</v>
      </c>
      <c r="J274" s="23">
        <v>216.44</v>
      </c>
      <c r="K274" s="23">
        <v>0</v>
      </c>
      <c r="L274" s="5">
        <v>44314</v>
      </c>
    </row>
    <row r="275" spans="5:12" x14ac:dyDescent="0.3">
      <c r="E275" s="143" t="s">
        <v>664</v>
      </c>
      <c r="F275" s="23">
        <v>200.32</v>
      </c>
      <c r="G275" s="5">
        <v>44314.615798611114</v>
      </c>
      <c r="H275" s="143"/>
      <c r="I275" s="143" t="s">
        <v>665</v>
      </c>
      <c r="J275" s="23">
        <v>200.32</v>
      </c>
      <c r="K275" s="23">
        <v>0</v>
      </c>
      <c r="L275" s="5">
        <v>44314</v>
      </c>
    </row>
    <row r="276" spans="5:12" x14ac:dyDescent="0.3">
      <c r="E276" s="143" t="s">
        <v>666</v>
      </c>
      <c r="F276" s="23">
        <v>422.21</v>
      </c>
      <c r="G276" s="5">
        <v>44314.620833333334</v>
      </c>
      <c r="H276" s="143"/>
      <c r="I276" s="143" t="s">
        <v>667</v>
      </c>
      <c r="J276" s="23">
        <v>422.21</v>
      </c>
      <c r="K276" s="23">
        <v>0</v>
      </c>
      <c r="L276" s="5">
        <v>44314</v>
      </c>
    </row>
    <row r="277" spans="5:12" x14ac:dyDescent="0.3">
      <c r="E277" s="143" t="s">
        <v>668</v>
      </c>
      <c r="F277" s="23">
        <v>752.13</v>
      </c>
      <c r="G277" s="5">
        <v>44314.630439814813</v>
      </c>
      <c r="H277" s="143"/>
      <c r="I277" s="143" t="s">
        <v>411</v>
      </c>
      <c r="J277" s="23">
        <v>752.13</v>
      </c>
      <c r="K277" s="23">
        <v>0</v>
      </c>
      <c r="L277" s="5">
        <v>44314</v>
      </c>
    </row>
    <row r="278" spans="5:12" x14ac:dyDescent="0.3">
      <c r="E278" s="143"/>
      <c r="F278" s="23"/>
      <c r="G278" s="5"/>
      <c r="H278" s="143"/>
      <c r="I278" s="143" t="s">
        <v>669</v>
      </c>
      <c r="J278" s="23">
        <v>0</v>
      </c>
      <c r="K278" s="23">
        <v>416.46</v>
      </c>
      <c r="L278" s="5">
        <v>44314</v>
      </c>
    </row>
    <row r="279" spans="5:12" x14ac:dyDescent="0.3">
      <c r="E279" s="143" t="s">
        <v>673</v>
      </c>
      <c r="F279" s="23">
        <v>19.489999999999998</v>
      </c>
      <c r="G279" s="5">
        <v>44316.161921296298</v>
      </c>
      <c r="H279" s="143"/>
      <c r="I279" s="143" t="s">
        <v>670</v>
      </c>
      <c r="J279" s="23">
        <v>19.489999999999998</v>
      </c>
      <c r="K279" s="23">
        <v>0</v>
      </c>
      <c r="L279" s="5">
        <v>44316</v>
      </c>
    </row>
    <row r="280" spans="5:12" x14ac:dyDescent="0.3">
      <c r="E280" s="143" t="s">
        <v>674</v>
      </c>
      <c r="F280" s="23">
        <v>37</v>
      </c>
      <c r="G280" s="5">
        <v>44317.161979166667</v>
      </c>
      <c r="H280" s="143"/>
      <c r="I280" s="143" t="s">
        <v>671</v>
      </c>
      <c r="J280" s="23">
        <v>37</v>
      </c>
      <c r="K280" s="23">
        <v>0</v>
      </c>
      <c r="L280" s="5">
        <v>44317</v>
      </c>
    </row>
    <row r="281" spans="5:12" x14ac:dyDescent="0.3">
      <c r="E281" s="143" t="s">
        <v>675</v>
      </c>
      <c r="F281" s="23">
        <v>2600</v>
      </c>
      <c r="G281" s="5">
        <v>44319.162187499998</v>
      </c>
      <c r="H281" s="143"/>
      <c r="I281" s="143" t="s">
        <v>676</v>
      </c>
      <c r="J281" s="23">
        <v>2600</v>
      </c>
      <c r="K281" s="23">
        <v>0</v>
      </c>
      <c r="L281" s="5">
        <v>44319</v>
      </c>
    </row>
    <row r="282" spans="5:12" x14ac:dyDescent="0.3">
      <c r="E282" s="143" t="s">
        <v>677</v>
      </c>
      <c r="F282" s="23">
        <v>7957.55</v>
      </c>
      <c r="G282" s="5">
        <v>44320.163182870368</v>
      </c>
      <c r="H282" s="143"/>
      <c r="I282" s="143" t="s">
        <v>678</v>
      </c>
      <c r="J282" s="23">
        <v>7957.55</v>
      </c>
      <c r="K282" s="23">
        <v>0</v>
      </c>
      <c r="L282" s="5">
        <v>44320</v>
      </c>
    </row>
    <row r="283" spans="5:12" x14ac:dyDescent="0.3">
      <c r="E283" s="143" t="s">
        <v>679</v>
      </c>
      <c r="F283" s="23">
        <v>95</v>
      </c>
      <c r="G283" s="5">
        <v>44320.163275462961</v>
      </c>
      <c r="H283" s="143"/>
      <c r="I283" s="143" t="s">
        <v>678</v>
      </c>
      <c r="J283" s="23">
        <v>95</v>
      </c>
      <c r="K283" s="23">
        <v>0</v>
      </c>
      <c r="L283" s="5">
        <v>44320</v>
      </c>
    </row>
    <row r="284" spans="5:12" x14ac:dyDescent="0.3">
      <c r="E284" s="143" t="s">
        <v>680</v>
      </c>
      <c r="F284" s="23">
        <v>23.99</v>
      </c>
      <c r="G284" s="5">
        <v>44321.162060185183</v>
      </c>
      <c r="H284" s="143"/>
      <c r="I284" s="143" t="s">
        <v>681</v>
      </c>
      <c r="J284" s="23">
        <v>23.99</v>
      </c>
      <c r="K284" s="23">
        <v>0</v>
      </c>
      <c r="L284" s="5">
        <v>44321</v>
      </c>
    </row>
    <row r="285" spans="5:12" x14ac:dyDescent="0.3">
      <c r="E285" s="143" t="s">
        <v>682</v>
      </c>
      <c r="F285" s="23">
        <v>26.99</v>
      </c>
      <c r="G285" s="5">
        <v>44323.161898148152</v>
      </c>
      <c r="H285" s="143"/>
      <c r="I285" s="143" t="s">
        <v>683</v>
      </c>
      <c r="J285" s="23">
        <v>26.99</v>
      </c>
      <c r="K285" s="23">
        <v>0</v>
      </c>
      <c r="L285" s="5">
        <v>44323</v>
      </c>
    </row>
    <row r="286" spans="5:12" x14ac:dyDescent="0.3">
      <c r="E286" s="143" t="s">
        <v>684</v>
      </c>
      <c r="F286" s="23">
        <v>4904.41</v>
      </c>
      <c r="G286" s="5">
        <v>44327.162893518522</v>
      </c>
      <c r="H286" s="143"/>
      <c r="I286" s="143" t="s">
        <v>685</v>
      </c>
      <c r="J286" s="23">
        <v>4904.41</v>
      </c>
      <c r="K286" s="23">
        <v>0</v>
      </c>
      <c r="L286" s="5">
        <v>44327</v>
      </c>
    </row>
    <row r="287" spans="5:12" x14ac:dyDescent="0.3">
      <c r="E287" s="143" t="s">
        <v>686</v>
      </c>
      <c r="F287" s="23">
        <v>2261.89</v>
      </c>
      <c r="G287" s="5">
        <v>44330.57712962963</v>
      </c>
      <c r="H287" s="143"/>
      <c r="I287" s="143" t="s">
        <v>144</v>
      </c>
      <c r="J287" s="23">
        <v>2261.89</v>
      </c>
      <c r="K287" s="23">
        <v>0</v>
      </c>
      <c r="L287" s="5">
        <v>44330</v>
      </c>
    </row>
    <row r="288" spans="5:12" x14ac:dyDescent="0.3">
      <c r="E288" s="143" t="s">
        <v>687</v>
      </c>
      <c r="F288" s="23">
        <v>4567.71</v>
      </c>
      <c r="G288" s="5">
        <v>44330.577615740738</v>
      </c>
      <c r="H288" s="143"/>
      <c r="I288" s="143" t="s">
        <v>156</v>
      </c>
      <c r="J288" s="23">
        <v>4567.71</v>
      </c>
      <c r="K288" s="23">
        <v>0</v>
      </c>
      <c r="L288" s="5">
        <v>44330</v>
      </c>
    </row>
    <row r="289" spans="5:12" x14ac:dyDescent="0.3">
      <c r="E289" s="143" t="s">
        <v>688</v>
      </c>
      <c r="F289" s="23">
        <v>8159.58</v>
      </c>
      <c r="G289" s="5">
        <v>44330.578182870369</v>
      </c>
      <c r="H289" s="143"/>
      <c r="I289" s="143" t="s">
        <v>148</v>
      </c>
      <c r="J289" s="23">
        <v>8159.58</v>
      </c>
      <c r="K289" s="23">
        <v>0</v>
      </c>
      <c r="L289" s="5">
        <v>44330</v>
      </c>
    </row>
    <row r="290" spans="5:12" x14ac:dyDescent="0.3">
      <c r="E290" s="143" t="s">
        <v>689</v>
      </c>
      <c r="F290" s="23">
        <v>368.96</v>
      </c>
      <c r="G290" s="5">
        <v>44330.580833333333</v>
      </c>
      <c r="H290" s="143"/>
      <c r="I290" s="143" t="s">
        <v>619</v>
      </c>
      <c r="J290" s="23">
        <v>368.96</v>
      </c>
      <c r="K290" s="23">
        <v>0</v>
      </c>
      <c r="L290" s="5">
        <v>44330</v>
      </c>
    </row>
    <row r="291" spans="5:12" x14ac:dyDescent="0.3">
      <c r="E291" s="143" t="s">
        <v>690</v>
      </c>
      <c r="F291" s="23">
        <v>396.72</v>
      </c>
      <c r="G291" s="5">
        <v>44330.581712962965</v>
      </c>
      <c r="H291" s="143"/>
      <c r="I291" s="143" t="s">
        <v>154</v>
      </c>
      <c r="J291" s="23">
        <v>396.72</v>
      </c>
      <c r="K291" s="23">
        <v>0</v>
      </c>
      <c r="L291" s="5">
        <v>44330</v>
      </c>
    </row>
    <row r="292" spans="5:12" x14ac:dyDescent="0.3">
      <c r="E292" s="143" t="s">
        <v>691</v>
      </c>
      <c r="F292" s="23">
        <v>9652.94</v>
      </c>
      <c r="G292" s="5">
        <v>44330.582083333335</v>
      </c>
      <c r="H292" s="143"/>
      <c r="I292" s="143" t="s">
        <v>152</v>
      </c>
      <c r="J292" s="23">
        <v>9652.94</v>
      </c>
      <c r="K292" s="23">
        <v>0</v>
      </c>
      <c r="L292" s="5">
        <v>44330</v>
      </c>
    </row>
    <row r="293" spans="5:12" x14ac:dyDescent="0.3">
      <c r="E293" s="143"/>
      <c r="F293" s="143"/>
      <c r="G293" s="5"/>
      <c r="H293" s="143"/>
      <c r="I293" s="143" t="s">
        <v>692</v>
      </c>
      <c r="J293" s="23">
        <v>0</v>
      </c>
      <c r="K293" s="23">
        <v>5214.57</v>
      </c>
      <c r="L293" s="5">
        <v>44330</v>
      </c>
    </row>
    <row r="294" spans="5:12" x14ac:dyDescent="0.3">
      <c r="E294" s="143" t="s">
        <v>693</v>
      </c>
      <c r="F294" s="23">
        <v>14.99</v>
      </c>
      <c r="G294" s="5">
        <v>44331.162002314813</v>
      </c>
      <c r="H294" s="143"/>
      <c r="I294" s="143" t="s">
        <v>694</v>
      </c>
      <c r="J294" s="23">
        <v>14.99</v>
      </c>
      <c r="K294" s="23">
        <v>0</v>
      </c>
      <c r="L294" s="5">
        <v>44331</v>
      </c>
    </row>
    <row r="295" spans="5:12" x14ac:dyDescent="0.3">
      <c r="E295" s="143" t="s">
        <v>695</v>
      </c>
      <c r="F295" s="23">
        <v>24.99</v>
      </c>
      <c r="G295" s="5">
        <v>44332.161944444444</v>
      </c>
      <c r="H295" s="143"/>
      <c r="I295" s="143" t="s">
        <v>696</v>
      </c>
      <c r="J295" s="23">
        <v>24.99</v>
      </c>
      <c r="K295" s="23">
        <v>0</v>
      </c>
      <c r="L295" s="5">
        <v>44332</v>
      </c>
    </row>
    <row r="296" spans="5:12" x14ac:dyDescent="0.3">
      <c r="E296" s="143" t="s">
        <v>697</v>
      </c>
      <c r="F296" s="23">
        <v>2640</v>
      </c>
      <c r="G296" s="5">
        <v>44333.533750000002</v>
      </c>
      <c r="H296" s="143"/>
      <c r="I296" s="143" t="s">
        <v>698</v>
      </c>
      <c r="J296" s="23">
        <v>2640</v>
      </c>
      <c r="K296" s="23"/>
      <c r="L296" s="5">
        <v>44333</v>
      </c>
    </row>
    <row r="297" spans="5:12" x14ac:dyDescent="0.3">
      <c r="E297" s="143" t="s">
        <v>699</v>
      </c>
      <c r="F297" s="23">
        <v>1856.69</v>
      </c>
      <c r="G297" s="5">
        <v>44334.163275462961</v>
      </c>
      <c r="H297" s="143"/>
      <c r="I297" s="143" t="s">
        <v>700</v>
      </c>
      <c r="J297" s="23">
        <v>1856.69</v>
      </c>
      <c r="K297" s="23">
        <v>0</v>
      </c>
      <c r="L297" s="5">
        <v>44334</v>
      </c>
    </row>
    <row r="298" spans="5:12" x14ac:dyDescent="0.3">
      <c r="E298" s="143" t="s">
        <v>701</v>
      </c>
      <c r="F298" s="23">
        <v>1517.78</v>
      </c>
      <c r="G298" s="5">
        <v>44334.631689814814</v>
      </c>
      <c r="H298" s="143"/>
      <c r="I298" s="143" t="s">
        <v>702</v>
      </c>
      <c r="J298" s="23">
        <v>1517.78</v>
      </c>
      <c r="K298" s="23">
        <v>1111.1600000000001</v>
      </c>
      <c r="L298" s="5">
        <v>44334</v>
      </c>
    </row>
    <row r="299" spans="5:12" x14ac:dyDescent="0.3">
      <c r="E299" s="143" t="s">
        <v>703</v>
      </c>
      <c r="F299" s="23">
        <v>2601.65</v>
      </c>
      <c r="G299" s="5">
        <v>44334.632141203707</v>
      </c>
      <c r="H299" s="143"/>
      <c r="I299" s="143" t="s">
        <v>704</v>
      </c>
      <c r="J299" s="23">
        <v>2601.65</v>
      </c>
      <c r="K299" s="23">
        <v>0</v>
      </c>
      <c r="L299" s="5">
        <v>44334</v>
      </c>
    </row>
    <row r="300" spans="5:12" x14ac:dyDescent="0.3">
      <c r="E300" s="143" t="s">
        <v>705</v>
      </c>
      <c r="F300" s="23">
        <v>5919.71</v>
      </c>
      <c r="G300" s="5">
        <v>44334.6327662037</v>
      </c>
      <c r="H300" s="143"/>
      <c r="I300" s="143" t="s">
        <v>148</v>
      </c>
      <c r="J300" s="23">
        <v>5919.71</v>
      </c>
      <c r="K300" s="23">
        <v>0</v>
      </c>
      <c r="L300" s="5">
        <v>44334</v>
      </c>
    </row>
    <row r="301" spans="5:12" x14ac:dyDescent="0.3">
      <c r="E301" s="143" t="s">
        <v>706</v>
      </c>
      <c r="F301" s="23">
        <v>5436.27</v>
      </c>
      <c r="G301" s="5">
        <v>44334.633263888885</v>
      </c>
      <c r="H301" s="143"/>
      <c r="I301" s="143" t="s">
        <v>154</v>
      </c>
      <c r="J301" s="23">
        <v>5436.27</v>
      </c>
      <c r="K301" s="23">
        <v>0</v>
      </c>
      <c r="L301" s="5">
        <v>44334</v>
      </c>
    </row>
    <row r="302" spans="5:12" x14ac:dyDescent="0.3">
      <c r="E302" s="143" t="s">
        <v>707</v>
      </c>
      <c r="F302" s="23">
        <v>3276.15</v>
      </c>
      <c r="G302" s="5">
        <v>44334.633715277778</v>
      </c>
      <c r="H302" s="143"/>
      <c r="I302" s="143" t="s">
        <v>152</v>
      </c>
      <c r="J302" s="23">
        <v>3276.15</v>
      </c>
      <c r="K302" s="23">
        <v>0</v>
      </c>
      <c r="L302" s="5">
        <v>44334</v>
      </c>
    </row>
    <row r="303" spans="5:12" x14ac:dyDescent="0.3">
      <c r="E303" s="143" t="s">
        <v>708</v>
      </c>
      <c r="F303" s="23">
        <v>3750</v>
      </c>
      <c r="G303" s="5">
        <v>44334.660844907405</v>
      </c>
      <c r="H303" s="143"/>
      <c r="I303" s="143" t="s">
        <v>709</v>
      </c>
      <c r="J303" s="23">
        <v>3750</v>
      </c>
      <c r="K303" s="23"/>
      <c r="L303" s="5">
        <v>44334</v>
      </c>
    </row>
    <row r="304" spans="5:12" x14ac:dyDescent="0.3">
      <c r="E304" s="143" t="s">
        <v>710</v>
      </c>
      <c r="F304" s="23">
        <v>3750</v>
      </c>
      <c r="G304" s="5">
        <v>44334.805115740739</v>
      </c>
      <c r="H304" s="143"/>
      <c r="I304" s="143" t="s">
        <v>711</v>
      </c>
      <c r="J304" s="23">
        <v>3750</v>
      </c>
      <c r="K304" s="23"/>
      <c r="L304" s="5">
        <v>44334</v>
      </c>
    </row>
    <row r="305" spans="5:12" x14ac:dyDescent="0.3">
      <c r="E305" s="143" t="s">
        <v>712</v>
      </c>
      <c r="F305" s="23">
        <v>359.85</v>
      </c>
      <c r="G305" s="5">
        <v>44334.808136574073</v>
      </c>
      <c r="H305" s="143"/>
      <c r="I305" s="143" t="s">
        <v>713</v>
      </c>
      <c r="J305" s="23">
        <v>359.85</v>
      </c>
      <c r="K305" s="23"/>
      <c r="L305" s="5">
        <v>44334</v>
      </c>
    </row>
    <row r="306" spans="5:12" x14ac:dyDescent="0.3">
      <c r="E306" s="143" t="s">
        <v>714</v>
      </c>
      <c r="F306" s="23">
        <v>1349.55</v>
      </c>
      <c r="G306" s="5">
        <v>44334.809884259259</v>
      </c>
      <c r="H306" s="143"/>
      <c r="I306" s="143" t="s">
        <v>715</v>
      </c>
      <c r="J306" s="23">
        <v>1349.55</v>
      </c>
      <c r="K306" s="23"/>
      <c r="L306" s="5">
        <v>44334</v>
      </c>
    </row>
    <row r="307" spans="5:12" x14ac:dyDescent="0.3">
      <c r="E307" s="143" t="s">
        <v>716</v>
      </c>
      <c r="F307" s="23">
        <v>21.99</v>
      </c>
      <c r="G307" s="5">
        <v>44335.162627314814</v>
      </c>
      <c r="H307" s="143"/>
      <c r="I307" s="143" t="s">
        <v>717</v>
      </c>
      <c r="J307" s="23">
        <v>21.99</v>
      </c>
      <c r="K307" s="23">
        <v>0</v>
      </c>
      <c r="L307" s="5">
        <v>44335</v>
      </c>
    </row>
    <row r="308" spans="5:12" x14ac:dyDescent="0.3">
      <c r="E308" s="143" t="s">
        <v>718</v>
      </c>
      <c r="F308" s="23">
        <v>6602.7</v>
      </c>
      <c r="G308" s="5">
        <v>44341.163576388892</v>
      </c>
      <c r="H308" s="143"/>
      <c r="I308" s="143" t="s">
        <v>719</v>
      </c>
      <c r="J308" s="23">
        <v>6602.7</v>
      </c>
      <c r="K308" s="23">
        <v>0</v>
      </c>
      <c r="L308" s="5">
        <v>44341</v>
      </c>
    </row>
    <row r="309" spans="5:12" x14ac:dyDescent="0.3">
      <c r="E309" s="143" t="s">
        <v>720</v>
      </c>
      <c r="F309" s="23">
        <v>937.29</v>
      </c>
      <c r="G309" s="5">
        <v>44341.427615740744</v>
      </c>
      <c r="H309" s="143"/>
      <c r="I309" s="143" t="s">
        <v>144</v>
      </c>
      <c r="J309" s="23">
        <v>937.29</v>
      </c>
      <c r="K309" s="23">
        <v>0</v>
      </c>
      <c r="L309" s="5">
        <v>44341</v>
      </c>
    </row>
    <row r="310" spans="5:12" x14ac:dyDescent="0.3">
      <c r="E310" s="143" t="s">
        <v>721</v>
      </c>
      <c r="F310" s="23">
        <v>3863.95</v>
      </c>
      <c r="G310" s="5">
        <v>44341.428298611114</v>
      </c>
      <c r="H310" s="143"/>
      <c r="I310" s="143" t="s">
        <v>148</v>
      </c>
      <c r="J310" s="23">
        <v>3863.95</v>
      </c>
      <c r="K310" s="23">
        <v>0</v>
      </c>
      <c r="L310" s="5">
        <v>44341</v>
      </c>
    </row>
    <row r="311" spans="5:12" x14ac:dyDescent="0.3">
      <c r="E311" s="143" t="s">
        <v>722</v>
      </c>
      <c r="F311" s="23">
        <v>4407.58</v>
      </c>
      <c r="G311" s="5">
        <v>44341.428946759261</v>
      </c>
      <c r="H311" s="143"/>
      <c r="I311" s="143" t="s">
        <v>152</v>
      </c>
      <c r="J311" s="23">
        <v>4407.58</v>
      </c>
      <c r="K311" s="23">
        <v>0</v>
      </c>
      <c r="L311" s="5">
        <v>44341</v>
      </c>
    </row>
    <row r="312" spans="5:12" x14ac:dyDescent="0.3">
      <c r="E312" s="143" t="s">
        <v>723</v>
      </c>
      <c r="F312" s="23">
        <v>1753.4</v>
      </c>
      <c r="G312" s="5">
        <v>44341.429363425923</v>
      </c>
      <c r="H312" s="143"/>
      <c r="I312" s="143" t="s">
        <v>724</v>
      </c>
      <c r="J312" s="23">
        <v>1753.4</v>
      </c>
      <c r="K312" s="23">
        <v>0</v>
      </c>
      <c r="L312" s="5">
        <v>44341</v>
      </c>
    </row>
    <row r="313" spans="5:12" x14ac:dyDescent="0.3">
      <c r="E313" s="143" t="s">
        <v>725</v>
      </c>
      <c r="F313" s="23">
        <v>1116.8900000000001</v>
      </c>
      <c r="G313" s="5">
        <v>44341.4296412037</v>
      </c>
      <c r="H313" s="143"/>
      <c r="I313" s="143" t="s">
        <v>154</v>
      </c>
      <c r="J313" s="23">
        <v>1116.8900000000001</v>
      </c>
      <c r="K313" s="23">
        <v>0</v>
      </c>
      <c r="L313" s="5">
        <v>44341</v>
      </c>
    </row>
    <row r="314" spans="5:12" x14ac:dyDescent="0.3">
      <c r="E314" s="143" t="s">
        <v>726</v>
      </c>
      <c r="F314" s="23">
        <v>172.38</v>
      </c>
      <c r="G314" s="5">
        <v>44341.429884259262</v>
      </c>
      <c r="H314" s="143"/>
      <c r="I314" s="143" t="s">
        <v>727</v>
      </c>
      <c r="J314" s="23">
        <v>172.38</v>
      </c>
      <c r="K314" s="23">
        <v>0</v>
      </c>
      <c r="L314" s="5">
        <v>44341</v>
      </c>
    </row>
    <row r="315" spans="5:12" x14ac:dyDescent="0.3">
      <c r="E315" s="143" t="s">
        <v>728</v>
      </c>
      <c r="F315" s="23">
        <v>337.6</v>
      </c>
      <c r="G315" s="5">
        <v>44341.430185185185</v>
      </c>
      <c r="H315" s="143"/>
      <c r="I315" s="143" t="s">
        <v>729</v>
      </c>
      <c r="J315" s="23">
        <v>337.6</v>
      </c>
      <c r="K315" s="23">
        <v>6.99</v>
      </c>
      <c r="L315" s="5">
        <v>44341</v>
      </c>
    </row>
    <row r="316" spans="5:12" x14ac:dyDescent="0.3">
      <c r="E316" s="143" t="s">
        <v>730</v>
      </c>
      <c r="F316" s="23">
        <v>143.69</v>
      </c>
      <c r="G316" s="5">
        <v>44341.430393518516</v>
      </c>
      <c r="H316" s="143"/>
      <c r="I316" s="143" t="s">
        <v>669</v>
      </c>
      <c r="J316" s="23">
        <v>143.69</v>
      </c>
      <c r="K316" s="23">
        <v>0</v>
      </c>
      <c r="L316" s="5">
        <v>44341</v>
      </c>
    </row>
    <row r="317" spans="5:12" x14ac:dyDescent="0.3">
      <c r="E317" s="143" t="s">
        <v>731</v>
      </c>
      <c r="F317" s="23">
        <v>479.86</v>
      </c>
      <c r="G317" s="5">
        <v>44341.430625000001</v>
      </c>
      <c r="H317" s="143"/>
      <c r="I317" s="143" t="s">
        <v>732</v>
      </c>
      <c r="J317" s="23">
        <v>479.86</v>
      </c>
      <c r="K317" s="23">
        <v>0</v>
      </c>
      <c r="L317" s="5">
        <v>44341</v>
      </c>
    </row>
    <row r="318" spans="5:12" x14ac:dyDescent="0.3">
      <c r="E318" s="143" t="s">
        <v>733</v>
      </c>
      <c r="F318" s="23">
        <v>435.35</v>
      </c>
      <c r="G318" s="5">
        <v>44341.430902777778</v>
      </c>
      <c r="H318" s="143"/>
      <c r="I318" s="143" t="s">
        <v>734</v>
      </c>
      <c r="J318" s="23">
        <v>435.35</v>
      </c>
      <c r="K318" s="23">
        <v>0</v>
      </c>
      <c r="L318" s="5">
        <v>44341</v>
      </c>
    </row>
    <row r="319" spans="5:12" x14ac:dyDescent="0.3">
      <c r="E319" s="143" t="s">
        <v>735</v>
      </c>
      <c r="F319" s="23">
        <v>487.85</v>
      </c>
      <c r="G319" s="5">
        <v>44341.43546296296</v>
      </c>
      <c r="H319" s="143"/>
      <c r="I319" s="143" t="s">
        <v>736</v>
      </c>
      <c r="J319" s="23">
        <v>487.85</v>
      </c>
      <c r="K319" s="23">
        <v>0</v>
      </c>
      <c r="L319" s="5">
        <v>44341</v>
      </c>
    </row>
    <row r="320" spans="5:12" x14ac:dyDescent="0.3">
      <c r="E320" s="143" t="s">
        <v>737</v>
      </c>
      <c r="F320" s="23">
        <v>1266.3800000000001</v>
      </c>
      <c r="G320" s="5">
        <v>44341.435833333337</v>
      </c>
      <c r="H320" s="143"/>
      <c r="I320" s="143" t="s">
        <v>738</v>
      </c>
      <c r="J320" s="23">
        <v>1266.3800000000001</v>
      </c>
      <c r="K320" s="23">
        <v>0</v>
      </c>
      <c r="L320" s="5">
        <v>44341</v>
      </c>
    </row>
    <row r="321" spans="5:12" x14ac:dyDescent="0.3">
      <c r="E321" s="143" t="s">
        <v>739</v>
      </c>
      <c r="F321" s="23">
        <v>557.49</v>
      </c>
      <c r="G321" s="5">
        <v>44341.437037037038</v>
      </c>
      <c r="H321" s="143"/>
      <c r="I321" s="143" t="s">
        <v>740</v>
      </c>
      <c r="J321" s="23">
        <v>557.49</v>
      </c>
      <c r="K321" s="23">
        <v>0</v>
      </c>
      <c r="L321" s="5">
        <v>44341</v>
      </c>
    </row>
    <row r="322" spans="5:12" x14ac:dyDescent="0.3">
      <c r="E322" s="143" t="s">
        <v>741</v>
      </c>
      <c r="F322" s="23">
        <v>305.33</v>
      </c>
      <c r="G322" s="5">
        <v>44341.438518518517</v>
      </c>
      <c r="H322" s="143"/>
      <c r="I322" s="143" t="s">
        <v>742</v>
      </c>
      <c r="J322" s="23">
        <v>305.33</v>
      </c>
      <c r="K322" s="23">
        <v>59.99</v>
      </c>
      <c r="L322" s="5">
        <v>44341</v>
      </c>
    </row>
    <row r="323" spans="5:12" x14ac:dyDescent="0.3">
      <c r="E323" s="143" t="s">
        <v>743</v>
      </c>
      <c r="F323" s="23">
        <v>263.95999999999998</v>
      </c>
      <c r="G323" s="5">
        <v>44341.438842592594</v>
      </c>
      <c r="H323" s="143"/>
      <c r="I323" s="143" t="s">
        <v>744</v>
      </c>
      <c r="J323" s="23">
        <v>263.95999999999998</v>
      </c>
      <c r="K323" s="23">
        <v>60</v>
      </c>
      <c r="L323" s="5">
        <v>44341</v>
      </c>
    </row>
    <row r="324" spans="5:12" x14ac:dyDescent="0.3">
      <c r="E324" s="143" t="s">
        <v>745</v>
      </c>
      <c r="F324" s="23">
        <v>357.47</v>
      </c>
      <c r="G324" s="5">
        <v>44341.439085648148</v>
      </c>
      <c r="H324" s="143"/>
      <c r="I324" s="143" t="s">
        <v>746</v>
      </c>
      <c r="J324" s="23">
        <v>357.47</v>
      </c>
      <c r="K324" s="23">
        <v>0</v>
      </c>
      <c r="L324" s="5">
        <v>44341</v>
      </c>
    </row>
    <row r="325" spans="5:12" x14ac:dyDescent="0.3">
      <c r="E325" s="143" t="s">
        <v>747</v>
      </c>
      <c r="F325" s="23">
        <v>184.26</v>
      </c>
      <c r="G325" s="5">
        <v>44341.439317129632</v>
      </c>
      <c r="H325" s="143"/>
      <c r="I325" s="143" t="s">
        <v>748</v>
      </c>
      <c r="J325" s="23">
        <v>184.26</v>
      </c>
      <c r="K325" s="23">
        <v>16.989999999999998</v>
      </c>
      <c r="L325" s="5">
        <v>44341</v>
      </c>
    </row>
    <row r="326" spans="5:12" x14ac:dyDescent="0.3">
      <c r="E326" s="143" t="s">
        <v>749</v>
      </c>
      <c r="F326" s="23">
        <v>357.82</v>
      </c>
      <c r="G326" s="5">
        <v>44341.439699074072</v>
      </c>
      <c r="H326" s="143"/>
      <c r="I326" s="143" t="s">
        <v>750</v>
      </c>
      <c r="J326" s="23">
        <v>357.82</v>
      </c>
      <c r="K326" s="23">
        <v>0</v>
      </c>
      <c r="L326" s="5">
        <v>44341</v>
      </c>
    </row>
    <row r="327" spans="5:12" x14ac:dyDescent="0.3">
      <c r="E327" s="143" t="s">
        <v>751</v>
      </c>
      <c r="F327" s="23">
        <v>371.96</v>
      </c>
      <c r="G327" s="5">
        <v>44341.441087962965</v>
      </c>
      <c r="H327" s="143"/>
      <c r="I327" s="143" t="s">
        <v>752</v>
      </c>
      <c r="J327" s="23">
        <v>371.96</v>
      </c>
      <c r="K327" s="23">
        <v>0</v>
      </c>
      <c r="L327" s="5">
        <v>44341</v>
      </c>
    </row>
    <row r="328" spans="5:12" x14ac:dyDescent="0.3">
      <c r="E328" s="143" t="s">
        <v>753</v>
      </c>
      <c r="F328" s="23">
        <v>354.9</v>
      </c>
      <c r="G328" s="5">
        <v>44341.441307870373</v>
      </c>
      <c r="H328" s="143"/>
      <c r="I328" s="143" t="s">
        <v>754</v>
      </c>
      <c r="J328" s="23">
        <v>354.9</v>
      </c>
      <c r="K328" s="23">
        <v>0</v>
      </c>
      <c r="L328" s="5">
        <v>44341</v>
      </c>
    </row>
    <row r="329" spans="5:12" x14ac:dyDescent="0.3">
      <c r="E329" s="143" t="s">
        <v>755</v>
      </c>
      <c r="F329" s="23">
        <v>619.55999999999995</v>
      </c>
      <c r="G329" s="5">
        <v>44341.441666666666</v>
      </c>
      <c r="H329" s="143"/>
      <c r="I329" s="143" t="s">
        <v>756</v>
      </c>
      <c r="J329" s="23">
        <v>619.55999999999995</v>
      </c>
      <c r="K329" s="23">
        <v>0</v>
      </c>
      <c r="L329" s="5">
        <v>44341</v>
      </c>
    </row>
    <row r="330" spans="5:12" x14ac:dyDescent="0.3">
      <c r="E330" s="143" t="s">
        <v>757</v>
      </c>
      <c r="F330" s="23">
        <v>173.97</v>
      </c>
      <c r="G330" s="5">
        <v>44341.442511574074</v>
      </c>
      <c r="H330" s="143"/>
      <c r="I330" s="143" t="s">
        <v>758</v>
      </c>
      <c r="J330" s="23">
        <v>173.97</v>
      </c>
      <c r="K330" s="23">
        <v>19.989999999999998</v>
      </c>
      <c r="L330" s="5">
        <v>44341</v>
      </c>
    </row>
    <row r="331" spans="5:12" x14ac:dyDescent="0.3">
      <c r="E331" s="143" t="s">
        <v>759</v>
      </c>
      <c r="F331" s="23">
        <v>3954.31</v>
      </c>
      <c r="G331" s="5">
        <v>44341.442824074074</v>
      </c>
      <c r="H331" s="143"/>
      <c r="I331" s="143" t="s">
        <v>760</v>
      </c>
      <c r="J331" s="23">
        <v>3954.31</v>
      </c>
      <c r="K331" s="23">
        <v>76.3</v>
      </c>
      <c r="L331" s="5">
        <v>44341</v>
      </c>
    </row>
    <row r="332" spans="5:12" x14ac:dyDescent="0.3">
      <c r="E332" s="143" t="s">
        <v>761</v>
      </c>
      <c r="F332" s="23">
        <v>170.78</v>
      </c>
      <c r="G332" s="5">
        <v>44341.443229166667</v>
      </c>
      <c r="H332" s="143"/>
      <c r="I332" s="143" t="s">
        <v>762</v>
      </c>
      <c r="J332" s="23">
        <v>170.78</v>
      </c>
      <c r="K332" s="23">
        <v>0</v>
      </c>
      <c r="L332" s="5">
        <v>44341</v>
      </c>
    </row>
    <row r="333" spans="5:12" x14ac:dyDescent="0.3">
      <c r="E333" s="143" t="s">
        <v>763</v>
      </c>
      <c r="F333" s="23">
        <v>851.35</v>
      </c>
      <c r="G333" s="5">
        <v>44341.443530092591</v>
      </c>
      <c r="H333" s="143"/>
      <c r="I333" s="143" t="s">
        <v>764</v>
      </c>
      <c r="J333" s="23">
        <v>851.35</v>
      </c>
      <c r="K333" s="23">
        <v>0</v>
      </c>
      <c r="L333" s="5">
        <v>44341</v>
      </c>
    </row>
    <row r="334" spans="5:12" x14ac:dyDescent="0.3">
      <c r="E334" s="143" t="s">
        <v>765</v>
      </c>
      <c r="F334" s="23">
        <v>778.19</v>
      </c>
      <c r="G334" s="5">
        <v>44341.443842592591</v>
      </c>
      <c r="H334" s="143"/>
      <c r="I334" s="143" t="s">
        <v>766</v>
      </c>
      <c r="J334" s="23">
        <v>778.19</v>
      </c>
      <c r="K334" s="23">
        <v>0</v>
      </c>
      <c r="L334" s="5">
        <v>44341</v>
      </c>
    </row>
    <row r="335" spans="5:12" x14ac:dyDescent="0.3">
      <c r="E335" s="143" t="s">
        <v>767</v>
      </c>
      <c r="F335" s="23">
        <v>248.33</v>
      </c>
      <c r="G335" s="5">
        <v>44341.444131944445</v>
      </c>
      <c r="H335" s="143"/>
      <c r="I335" s="143" t="s">
        <v>768</v>
      </c>
      <c r="J335" s="23">
        <v>248.33</v>
      </c>
      <c r="K335" s="23">
        <v>0</v>
      </c>
      <c r="L335" s="5">
        <v>44341</v>
      </c>
    </row>
    <row r="336" spans="5:12" x14ac:dyDescent="0.3">
      <c r="E336" s="143" t="s">
        <v>769</v>
      </c>
      <c r="F336" s="23">
        <v>464.6</v>
      </c>
      <c r="G336" s="5">
        <v>44341.444421296299</v>
      </c>
      <c r="H336" s="143"/>
      <c r="I336" s="143" t="s">
        <v>770</v>
      </c>
      <c r="J336" s="23">
        <v>464.6</v>
      </c>
      <c r="K336" s="23">
        <v>0</v>
      </c>
      <c r="L336" s="5">
        <v>44341</v>
      </c>
    </row>
    <row r="337" spans="5:12" x14ac:dyDescent="0.3">
      <c r="E337" s="143" t="s">
        <v>771</v>
      </c>
      <c r="F337" s="23">
        <v>192.89</v>
      </c>
      <c r="G337" s="5">
        <v>44341.444780092592</v>
      </c>
      <c r="H337" s="143"/>
      <c r="I337" s="143" t="s">
        <v>772</v>
      </c>
      <c r="J337" s="23">
        <v>192.89</v>
      </c>
      <c r="K337" s="23">
        <v>0</v>
      </c>
      <c r="L337" s="5">
        <v>44341</v>
      </c>
    </row>
    <row r="338" spans="5:12" x14ac:dyDescent="0.3">
      <c r="E338" s="143" t="s">
        <v>773</v>
      </c>
      <c r="F338" s="23">
        <v>200.48</v>
      </c>
      <c r="G338" s="5">
        <v>44341.445069444446</v>
      </c>
      <c r="H338" s="143"/>
      <c r="I338" s="143" t="s">
        <v>774</v>
      </c>
      <c r="J338" s="23">
        <v>200.48</v>
      </c>
      <c r="K338" s="23">
        <v>0</v>
      </c>
      <c r="L338" s="5">
        <v>44341</v>
      </c>
    </row>
    <row r="339" spans="5:12" x14ac:dyDescent="0.3">
      <c r="E339" s="143" t="s">
        <v>775</v>
      </c>
      <c r="F339" s="23">
        <v>136.5</v>
      </c>
      <c r="G339" s="5">
        <v>44342.161898148152</v>
      </c>
      <c r="H339" s="143"/>
      <c r="I339" s="143" t="s">
        <v>776</v>
      </c>
      <c r="J339" s="23">
        <v>136.5</v>
      </c>
      <c r="K339" s="23">
        <v>0</v>
      </c>
      <c r="L339" s="5">
        <v>44342</v>
      </c>
    </row>
    <row r="340" spans="5:12" x14ac:dyDescent="0.3">
      <c r="E340" s="143" t="s">
        <v>777</v>
      </c>
      <c r="F340" s="23">
        <v>1280.45</v>
      </c>
      <c r="G340" s="5">
        <v>44344.586064814815</v>
      </c>
      <c r="H340" s="143"/>
      <c r="I340" s="143" t="s">
        <v>778</v>
      </c>
      <c r="J340" s="23">
        <v>1280.45</v>
      </c>
      <c r="K340" s="23">
        <v>160</v>
      </c>
      <c r="L340" s="5">
        <v>44344</v>
      </c>
    </row>
    <row r="341" spans="5:12" x14ac:dyDescent="0.3">
      <c r="E341" s="143" t="s">
        <v>779</v>
      </c>
      <c r="F341" s="23">
        <v>1119.29</v>
      </c>
      <c r="G341" s="5">
        <v>44344.587268518517</v>
      </c>
      <c r="H341" s="143"/>
      <c r="I341" s="143" t="s">
        <v>144</v>
      </c>
      <c r="J341" s="23">
        <v>1119.29</v>
      </c>
      <c r="K341" s="23">
        <v>0</v>
      </c>
      <c r="L341" s="5">
        <v>44344</v>
      </c>
    </row>
    <row r="342" spans="5:12" x14ac:dyDescent="0.3">
      <c r="E342" s="143" t="s">
        <v>780</v>
      </c>
      <c r="F342" s="23">
        <v>104.98</v>
      </c>
      <c r="G342" s="5">
        <v>44344.58902777778</v>
      </c>
      <c r="H342" s="143"/>
      <c r="I342" s="143" t="s">
        <v>781</v>
      </c>
      <c r="J342" s="23">
        <v>104.98</v>
      </c>
      <c r="K342" s="23">
        <v>61.44</v>
      </c>
      <c r="L342" s="5">
        <v>44344</v>
      </c>
    </row>
    <row r="343" spans="5:12" x14ac:dyDescent="0.3">
      <c r="E343" s="143" t="s">
        <v>782</v>
      </c>
      <c r="F343" s="23">
        <v>306.89</v>
      </c>
      <c r="G343" s="5">
        <v>44344.589814814812</v>
      </c>
      <c r="H343" s="143"/>
      <c r="I343" s="143" t="s">
        <v>783</v>
      </c>
      <c r="J343" s="23">
        <v>306.89</v>
      </c>
      <c r="K343" s="23">
        <v>0</v>
      </c>
      <c r="L343" s="5">
        <v>44344</v>
      </c>
    </row>
    <row r="344" spans="5:12" x14ac:dyDescent="0.3">
      <c r="E344" s="143" t="s">
        <v>784</v>
      </c>
      <c r="F344" s="23">
        <v>12</v>
      </c>
      <c r="G344" s="5">
        <v>44347.161909722221</v>
      </c>
      <c r="H344" s="143"/>
      <c r="I344" s="143" t="s">
        <v>785</v>
      </c>
      <c r="J344" s="23">
        <v>12</v>
      </c>
      <c r="K344" s="23">
        <v>0</v>
      </c>
      <c r="L344" s="5">
        <v>44347</v>
      </c>
    </row>
    <row r="345" spans="5:12" x14ac:dyDescent="0.3">
      <c r="E345" s="143" t="s">
        <v>802</v>
      </c>
      <c r="F345" s="23">
        <v>6708.91</v>
      </c>
      <c r="G345" s="5">
        <v>44348.163668981484</v>
      </c>
      <c r="H345" s="143"/>
      <c r="I345" s="143" t="s">
        <v>786</v>
      </c>
      <c r="J345" s="23">
        <v>6708.91</v>
      </c>
      <c r="K345" s="23">
        <v>0</v>
      </c>
      <c r="L345" s="5">
        <v>44348</v>
      </c>
    </row>
    <row r="346" spans="5:12" x14ac:dyDescent="0.3">
      <c r="E346" s="143" t="s">
        <v>803</v>
      </c>
      <c r="F346" s="23">
        <v>14.99</v>
      </c>
      <c r="G346" s="5">
        <v>44348.163738425923</v>
      </c>
      <c r="H346" s="143"/>
      <c r="I346" s="143" t="s">
        <v>786</v>
      </c>
      <c r="J346" s="23">
        <v>14.99</v>
      </c>
      <c r="K346" s="23">
        <v>0</v>
      </c>
      <c r="L346" s="5">
        <v>44348</v>
      </c>
    </row>
    <row r="347" spans="5:12" x14ac:dyDescent="0.3">
      <c r="E347" s="143" t="s">
        <v>804</v>
      </c>
      <c r="F347" s="23">
        <v>4470.67</v>
      </c>
      <c r="G347" s="5">
        <v>44348.459432870368</v>
      </c>
      <c r="H347" s="143"/>
      <c r="I347" s="143" t="s">
        <v>156</v>
      </c>
      <c r="J347" s="23">
        <v>4470.67</v>
      </c>
      <c r="K347" s="23">
        <v>0</v>
      </c>
      <c r="L347" s="5">
        <v>44348</v>
      </c>
    </row>
    <row r="348" spans="5:12" x14ac:dyDescent="0.3">
      <c r="E348" s="143" t="s">
        <v>805</v>
      </c>
      <c r="F348" s="23">
        <v>5792.17</v>
      </c>
      <c r="G348" s="5">
        <v>44348.460127314815</v>
      </c>
      <c r="H348" s="143"/>
      <c r="I348" s="143" t="s">
        <v>148</v>
      </c>
      <c r="J348" s="23">
        <v>5792.17</v>
      </c>
      <c r="K348" s="23">
        <v>0</v>
      </c>
      <c r="L348" s="5">
        <v>44348</v>
      </c>
    </row>
    <row r="349" spans="5:12" x14ac:dyDescent="0.3">
      <c r="E349" s="143" t="s">
        <v>806</v>
      </c>
      <c r="F349" s="23">
        <v>74.95</v>
      </c>
      <c r="G349" s="5">
        <v>44348.460706018515</v>
      </c>
      <c r="H349" s="143"/>
      <c r="I349" s="143" t="s">
        <v>787</v>
      </c>
      <c r="J349" s="23">
        <v>74.95</v>
      </c>
      <c r="K349" s="23">
        <v>9539.58</v>
      </c>
      <c r="L349" s="5">
        <v>44348</v>
      </c>
    </row>
    <row r="350" spans="5:12" x14ac:dyDescent="0.3">
      <c r="E350" s="143" t="s">
        <v>807</v>
      </c>
      <c r="F350" s="23">
        <v>64.98</v>
      </c>
      <c r="G350" s="5">
        <v>44348.461145833331</v>
      </c>
      <c r="H350" s="143"/>
      <c r="I350" s="143" t="s">
        <v>196</v>
      </c>
      <c r="J350" s="23">
        <v>64.98</v>
      </c>
      <c r="K350" s="23">
        <v>0</v>
      </c>
      <c r="L350" s="5">
        <v>44348</v>
      </c>
    </row>
    <row r="351" spans="5:12" x14ac:dyDescent="0.3">
      <c r="E351" s="143" t="s">
        <v>808</v>
      </c>
      <c r="F351" s="23">
        <v>823.42</v>
      </c>
      <c r="G351" s="5">
        <v>44348.461909722224</v>
      </c>
      <c r="H351" s="143"/>
      <c r="I351" s="143" t="s">
        <v>154</v>
      </c>
      <c r="J351" s="23">
        <v>823.42</v>
      </c>
      <c r="K351" s="23">
        <v>0</v>
      </c>
      <c r="L351" s="5">
        <v>44348</v>
      </c>
    </row>
    <row r="352" spans="5:12" x14ac:dyDescent="0.3">
      <c r="E352" s="143" t="s">
        <v>809</v>
      </c>
      <c r="F352" s="23">
        <v>4456.49</v>
      </c>
      <c r="G352" s="5">
        <v>44348.462581018517</v>
      </c>
      <c r="H352" s="143"/>
      <c r="I352" s="143" t="s">
        <v>152</v>
      </c>
      <c r="J352" s="23">
        <v>4456.49</v>
      </c>
      <c r="K352" s="23">
        <v>0</v>
      </c>
      <c r="L352" s="5">
        <v>44348</v>
      </c>
    </row>
    <row r="353" spans="5:12" x14ac:dyDescent="0.3">
      <c r="E353" s="143" t="s">
        <v>810</v>
      </c>
      <c r="F353" s="23">
        <v>2908.4</v>
      </c>
      <c r="G353" s="5">
        <v>44351.733738425923</v>
      </c>
      <c r="H353" s="143"/>
      <c r="I353" s="143" t="s">
        <v>811</v>
      </c>
      <c r="J353" s="23">
        <v>2908.4</v>
      </c>
      <c r="K353" s="23">
        <v>0</v>
      </c>
      <c r="L353" s="5">
        <v>44351</v>
      </c>
    </row>
    <row r="354" spans="5:12" x14ac:dyDescent="0.3">
      <c r="E354" s="143" t="s">
        <v>812</v>
      </c>
      <c r="F354" s="23">
        <v>1430</v>
      </c>
      <c r="G354" s="5">
        <v>44354.161944444444</v>
      </c>
      <c r="H354" s="143"/>
      <c r="I354" s="143" t="s">
        <v>813</v>
      </c>
      <c r="J354" s="23">
        <v>1430</v>
      </c>
      <c r="K354" s="23">
        <v>0</v>
      </c>
      <c r="L354" s="5">
        <v>44354</v>
      </c>
    </row>
    <row r="355" spans="5:12" x14ac:dyDescent="0.3">
      <c r="E355" s="143" t="s">
        <v>814</v>
      </c>
      <c r="F355" s="23">
        <v>1433.76</v>
      </c>
      <c r="G355" s="5">
        <v>44355.16265046296</v>
      </c>
      <c r="H355" s="143"/>
      <c r="I355" s="143" t="s">
        <v>815</v>
      </c>
      <c r="J355" s="23">
        <v>1433.76</v>
      </c>
      <c r="K355" s="23">
        <v>0</v>
      </c>
      <c r="L355" s="5">
        <v>44355</v>
      </c>
    </row>
    <row r="356" spans="5:12" x14ac:dyDescent="0.3">
      <c r="E356" s="143" t="s">
        <v>816</v>
      </c>
      <c r="F356" s="23">
        <v>39.979999999999997</v>
      </c>
      <c r="G356" s="5">
        <v>44356.161874999998</v>
      </c>
      <c r="H356" s="143"/>
      <c r="I356" s="143" t="s">
        <v>817</v>
      </c>
      <c r="J356" s="23">
        <v>39.979999999999997</v>
      </c>
      <c r="K356" s="23">
        <v>0</v>
      </c>
      <c r="L356" s="5">
        <v>44356</v>
      </c>
    </row>
    <row r="357" spans="5:12" x14ac:dyDescent="0.3">
      <c r="E357" s="143" t="s">
        <v>818</v>
      </c>
      <c r="F357" s="23">
        <v>58.1</v>
      </c>
      <c r="G357" s="5">
        <v>44357.161840277775</v>
      </c>
      <c r="H357" s="143"/>
      <c r="I357" s="143" t="s">
        <v>819</v>
      </c>
      <c r="J357" s="23">
        <v>58.1</v>
      </c>
      <c r="K357" s="23">
        <v>0</v>
      </c>
      <c r="L357" s="5">
        <v>44357</v>
      </c>
    </row>
    <row r="358" spans="5:12" x14ac:dyDescent="0.3">
      <c r="E358" s="143" t="s">
        <v>820</v>
      </c>
      <c r="F358" s="23">
        <v>1194.8900000000001</v>
      </c>
      <c r="G358" s="5">
        <v>44358.461689814816</v>
      </c>
      <c r="H358" s="143"/>
      <c r="I358" s="143" t="s">
        <v>144</v>
      </c>
      <c r="J358" s="23">
        <v>1194.8900000000001</v>
      </c>
      <c r="K358" s="23">
        <v>0</v>
      </c>
      <c r="L358" s="5">
        <v>44358</v>
      </c>
    </row>
    <row r="359" spans="5:12" x14ac:dyDescent="0.3">
      <c r="E359" s="143" t="s">
        <v>821</v>
      </c>
      <c r="F359" s="23">
        <v>1737.74</v>
      </c>
      <c r="G359" s="5">
        <v>44358.462222222224</v>
      </c>
      <c r="H359" s="143"/>
      <c r="I359" s="143" t="s">
        <v>144</v>
      </c>
      <c r="J359" s="23">
        <v>1737.74</v>
      </c>
      <c r="K359" s="23">
        <v>0</v>
      </c>
      <c r="L359" s="5">
        <v>44358</v>
      </c>
    </row>
    <row r="360" spans="5:12" x14ac:dyDescent="0.3">
      <c r="E360" s="143" t="s">
        <v>822</v>
      </c>
      <c r="F360" s="23">
        <v>5574.92</v>
      </c>
      <c r="G360" s="5">
        <v>44358.463009259256</v>
      </c>
      <c r="H360" s="143"/>
      <c r="I360" s="143" t="s">
        <v>148</v>
      </c>
      <c r="J360" s="23">
        <v>5574.92</v>
      </c>
      <c r="K360" s="23">
        <v>0</v>
      </c>
      <c r="L360" s="5">
        <v>44358</v>
      </c>
    </row>
    <row r="361" spans="5:12" x14ac:dyDescent="0.3">
      <c r="E361" s="143" t="s">
        <v>823</v>
      </c>
      <c r="F361" s="23">
        <v>4310.2700000000004</v>
      </c>
      <c r="G361" s="5">
        <v>44358.46371527778</v>
      </c>
      <c r="H361" s="143"/>
      <c r="I361" s="143" t="s">
        <v>152</v>
      </c>
      <c r="J361" s="23">
        <v>4310.2700000000004</v>
      </c>
      <c r="K361" s="23">
        <v>0</v>
      </c>
      <c r="L361" s="5">
        <v>44358</v>
      </c>
    </row>
    <row r="362" spans="5:12" x14ac:dyDescent="0.3">
      <c r="E362" s="143" t="s">
        <v>824</v>
      </c>
      <c r="F362" s="23">
        <v>658.2</v>
      </c>
      <c r="G362" s="5">
        <v>44358.465266203704</v>
      </c>
      <c r="H362" s="143"/>
      <c r="I362" s="143" t="s">
        <v>154</v>
      </c>
      <c r="J362" s="23">
        <v>658.2</v>
      </c>
      <c r="K362" s="23">
        <v>0</v>
      </c>
      <c r="L362" s="5">
        <v>44358</v>
      </c>
    </row>
    <row r="363" spans="5:12" x14ac:dyDescent="0.3">
      <c r="E363" s="143" t="s">
        <v>825</v>
      </c>
      <c r="F363" s="23">
        <v>16.989999999999998</v>
      </c>
      <c r="G363" s="5">
        <v>44359.161817129629</v>
      </c>
      <c r="H363" s="143"/>
      <c r="I363" s="143" t="s">
        <v>826</v>
      </c>
      <c r="J363" s="23">
        <v>16.989999999999998</v>
      </c>
      <c r="K363" s="23">
        <v>0</v>
      </c>
      <c r="L363" s="5">
        <v>44359</v>
      </c>
    </row>
    <row r="364" spans="5:12" x14ac:dyDescent="0.3">
      <c r="E364" s="143" t="s">
        <v>827</v>
      </c>
      <c r="F364" s="23">
        <v>32.96</v>
      </c>
      <c r="G364" s="5">
        <v>44361.634699074071</v>
      </c>
      <c r="H364" s="143"/>
      <c r="I364" s="143" t="s">
        <v>415</v>
      </c>
      <c r="J364" s="23">
        <v>32.96</v>
      </c>
      <c r="K364" s="23">
        <v>0</v>
      </c>
      <c r="L364" s="5">
        <v>44361</v>
      </c>
    </row>
    <row r="365" spans="5:12" x14ac:dyDescent="0.3">
      <c r="E365" s="143" t="s">
        <v>828</v>
      </c>
      <c r="F365" s="23">
        <v>1049.97</v>
      </c>
      <c r="G365" s="5">
        <v>44362.162604166668</v>
      </c>
      <c r="H365" s="143"/>
      <c r="I365" s="143" t="s">
        <v>829</v>
      </c>
      <c r="J365" s="23">
        <v>1049.97</v>
      </c>
      <c r="K365" s="23">
        <v>0</v>
      </c>
      <c r="L365" s="5">
        <v>44362</v>
      </c>
    </row>
    <row r="366" spans="5:12" x14ac:dyDescent="0.3">
      <c r="E366" s="143" t="s">
        <v>830</v>
      </c>
      <c r="F366" s="23">
        <v>76.3</v>
      </c>
      <c r="G366" s="5">
        <v>44364.16196759259</v>
      </c>
      <c r="H366" s="143"/>
      <c r="I366" s="143" t="s">
        <v>831</v>
      </c>
      <c r="J366" s="23">
        <v>76.3</v>
      </c>
      <c r="K366" s="23">
        <v>0</v>
      </c>
      <c r="L366" s="5">
        <v>44364</v>
      </c>
    </row>
    <row r="367" spans="5:12" x14ac:dyDescent="0.3">
      <c r="E367" s="143" t="s">
        <v>832</v>
      </c>
      <c r="F367" s="23">
        <v>1411.9</v>
      </c>
      <c r="G367" s="5">
        <v>44364.822754629633</v>
      </c>
      <c r="H367" s="143"/>
      <c r="I367" s="143" t="s">
        <v>144</v>
      </c>
      <c r="J367" s="23">
        <v>1411.9</v>
      </c>
      <c r="K367" s="23">
        <v>0</v>
      </c>
      <c r="L367" s="5">
        <v>44364</v>
      </c>
    </row>
    <row r="368" spans="5:12" x14ac:dyDescent="0.3">
      <c r="E368" s="143" t="s">
        <v>833</v>
      </c>
      <c r="F368" s="23">
        <v>2697.46</v>
      </c>
      <c r="G368" s="5">
        <v>44364.823599537034</v>
      </c>
      <c r="H368" s="143"/>
      <c r="I368" s="143" t="s">
        <v>834</v>
      </c>
      <c r="J368" s="23">
        <v>2697.46</v>
      </c>
      <c r="K368" s="23">
        <v>3031.15</v>
      </c>
      <c r="L368" s="5">
        <v>44364</v>
      </c>
    </row>
    <row r="369" spans="5:12" x14ac:dyDescent="0.3">
      <c r="E369" s="143" t="s">
        <v>835</v>
      </c>
      <c r="F369" s="23">
        <v>3695.73</v>
      </c>
      <c r="G369" s="5">
        <v>44364.824155092596</v>
      </c>
      <c r="H369" s="143"/>
      <c r="I369" s="143" t="s">
        <v>152</v>
      </c>
      <c r="J369" s="23">
        <v>3695.73</v>
      </c>
      <c r="K369" s="23">
        <v>0</v>
      </c>
      <c r="L369" s="5">
        <v>44364</v>
      </c>
    </row>
    <row r="370" spans="5:12" x14ac:dyDescent="0.3">
      <c r="E370" s="143" t="s">
        <v>836</v>
      </c>
      <c r="F370" s="23">
        <v>6454.81</v>
      </c>
      <c r="G370" s="5">
        <v>44364.826608796298</v>
      </c>
      <c r="H370" s="143"/>
      <c r="I370" s="143" t="s">
        <v>148</v>
      </c>
      <c r="J370" s="23">
        <v>6454.81</v>
      </c>
      <c r="K370" s="23">
        <v>0</v>
      </c>
      <c r="L370" s="5">
        <v>44364</v>
      </c>
    </row>
    <row r="371" spans="5:12" x14ac:dyDescent="0.3">
      <c r="E371" s="143" t="s">
        <v>837</v>
      </c>
      <c r="F371" s="23">
        <v>588.39</v>
      </c>
      <c r="G371" s="5">
        <v>44364.82707175926</v>
      </c>
      <c r="H371" s="143"/>
      <c r="I371" s="143" t="s">
        <v>154</v>
      </c>
      <c r="J371" s="23">
        <v>588.39</v>
      </c>
      <c r="K371" s="23">
        <v>0</v>
      </c>
      <c r="L371" s="5">
        <v>44364</v>
      </c>
    </row>
    <row r="372" spans="5:12" x14ac:dyDescent="0.3">
      <c r="E372" s="143" t="s">
        <v>838</v>
      </c>
      <c r="F372" s="23">
        <v>11241.98</v>
      </c>
      <c r="G372" s="5">
        <v>44364.829664351855</v>
      </c>
      <c r="H372" s="143"/>
      <c r="I372" s="143" t="s">
        <v>839</v>
      </c>
      <c r="J372" s="23">
        <v>11241.98</v>
      </c>
      <c r="K372" s="23">
        <v>218.9</v>
      </c>
      <c r="L372" s="5">
        <v>44364</v>
      </c>
    </row>
    <row r="373" spans="5:12" x14ac:dyDescent="0.3">
      <c r="E373" s="143" t="s">
        <v>840</v>
      </c>
      <c r="F373" s="23">
        <v>398.49</v>
      </c>
      <c r="G373" s="5">
        <v>44369.162511574075</v>
      </c>
      <c r="H373" s="143"/>
      <c r="I373" s="143" t="s">
        <v>841</v>
      </c>
      <c r="J373" s="23">
        <v>398.49</v>
      </c>
      <c r="K373" s="23">
        <v>0</v>
      </c>
      <c r="L373" s="5">
        <v>44369</v>
      </c>
    </row>
    <row r="374" spans="5:12" x14ac:dyDescent="0.3">
      <c r="E374" s="143" t="s">
        <v>842</v>
      </c>
      <c r="F374" s="23">
        <v>418.15</v>
      </c>
      <c r="G374" s="5">
        <v>44370.162187499998</v>
      </c>
      <c r="H374" s="143"/>
      <c r="I374" s="143" t="s">
        <v>843</v>
      </c>
      <c r="J374" s="23">
        <v>418.15</v>
      </c>
      <c r="K374" s="23">
        <v>0</v>
      </c>
      <c r="L374" s="5">
        <v>44370</v>
      </c>
    </row>
    <row r="375" spans="5:12" x14ac:dyDescent="0.3">
      <c r="E375" s="143" t="s">
        <v>844</v>
      </c>
      <c r="F375" s="23">
        <v>106.29</v>
      </c>
      <c r="G375" s="5">
        <v>44373.161921296298</v>
      </c>
      <c r="H375" s="143"/>
      <c r="I375" s="143" t="s">
        <v>845</v>
      </c>
      <c r="J375" s="23">
        <v>106.29</v>
      </c>
      <c r="K375" s="23">
        <v>0</v>
      </c>
      <c r="L375" s="5">
        <v>44373</v>
      </c>
    </row>
    <row r="376" spans="5:12" x14ac:dyDescent="0.3">
      <c r="E376" s="143" t="s">
        <v>846</v>
      </c>
      <c r="F376" s="23">
        <v>1025.8</v>
      </c>
      <c r="G376" s="5">
        <v>44375.514768518522</v>
      </c>
      <c r="H376" s="143"/>
      <c r="I376" s="143" t="s">
        <v>144</v>
      </c>
      <c r="J376" s="23">
        <v>1025.8</v>
      </c>
      <c r="K376" s="23">
        <v>0</v>
      </c>
      <c r="L376" s="5">
        <v>44375</v>
      </c>
    </row>
    <row r="377" spans="5:12" x14ac:dyDescent="0.3">
      <c r="E377" s="143" t="s">
        <v>847</v>
      </c>
      <c r="F377" s="23">
        <v>894.27</v>
      </c>
      <c r="G377" s="5">
        <v>44375.516250000001</v>
      </c>
      <c r="H377" s="143"/>
      <c r="I377" s="143" t="s">
        <v>848</v>
      </c>
      <c r="J377" s="23">
        <v>894.27</v>
      </c>
      <c r="K377" s="23">
        <v>0</v>
      </c>
      <c r="L377" s="5">
        <v>44375</v>
      </c>
    </row>
    <row r="378" spans="5:12" x14ac:dyDescent="0.3">
      <c r="E378" s="143" t="s">
        <v>849</v>
      </c>
      <c r="F378" s="23">
        <v>3657.44</v>
      </c>
      <c r="G378" s="5">
        <v>44375.516689814816</v>
      </c>
      <c r="H378" s="143"/>
      <c r="I378" s="143" t="s">
        <v>850</v>
      </c>
      <c r="J378" s="23">
        <v>3657.44</v>
      </c>
      <c r="K378" s="23">
        <v>0</v>
      </c>
      <c r="L378" s="5">
        <v>44375</v>
      </c>
    </row>
    <row r="379" spans="5:12" x14ac:dyDescent="0.3">
      <c r="E379" s="143" t="s">
        <v>851</v>
      </c>
      <c r="F379" s="23">
        <v>4159.45</v>
      </c>
      <c r="G379" s="5">
        <v>44375.517164351855</v>
      </c>
      <c r="H379" s="143"/>
      <c r="I379" s="143" t="s">
        <v>148</v>
      </c>
      <c r="J379" s="23">
        <v>4159.45</v>
      </c>
      <c r="K379" s="23">
        <v>0</v>
      </c>
      <c r="L379" s="5">
        <v>44375</v>
      </c>
    </row>
    <row r="380" spans="5:12" x14ac:dyDescent="0.3">
      <c r="E380" s="143" t="s">
        <v>852</v>
      </c>
      <c r="F380" s="23">
        <v>539.66999999999996</v>
      </c>
      <c r="G380" s="5">
        <v>44375.537581018521</v>
      </c>
      <c r="H380" s="143"/>
      <c r="I380" s="143" t="s">
        <v>853</v>
      </c>
      <c r="J380" s="23">
        <v>539.66999999999996</v>
      </c>
      <c r="K380" s="23">
        <v>0</v>
      </c>
      <c r="L380" s="5">
        <v>44375</v>
      </c>
    </row>
    <row r="381" spans="5:12" x14ac:dyDescent="0.3">
      <c r="E381" s="143" t="s">
        <v>854</v>
      </c>
      <c r="F381" s="23">
        <v>344.46</v>
      </c>
      <c r="G381" s="5">
        <v>44375.53800925926</v>
      </c>
      <c r="H381" s="143"/>
      <c r="I381" s="143" t="s">
        <v>855</v>
      </c>
      <c r="J381" s="23">
        <v>344.46</v>
      </c>
      <c r="K381" s="23">
        <v>0</v>
      </c>
      <c r="L381" s="5">
        <v>44375</v>
      </c>
    </row>
    <row r="382" spans="5:12" x14ac:dyDescent="0.3">
      <c r="E382" s="143" t="s">
        <v>856</v>
      </c>
      <c r="F382" s="23">
        <v>2489.7399999999998</v>
      </c>
      <c r="G382" s="5">
        <v>44375.538414351853</v>
      </c>
      <c r="H382" s="143"/>
      <c r="I382" s="143" t="s">
        <v>857</v>
      </c>
      <c r="J382" s="23">
        <v>2489.7399999999998</v>
      </c>
      <c r="K382" s="23">
        <v>0</v>
      </c>
      <c r="L382" s="5">
        <v>44375</v>
      </c>
    </row>
    <row r="383" spans="5:12" x14ac:dyDescent="0.3">
      <c r="E383" s="143" t="s">
        <v>858</v>
      </c>
      <c r="F383" s="23">
        <v>4362.1400000000003</v>
      </c>
      <c r="G383" s="5">
        <v>44375.584722222222</v>
      </c>
      <c r="H383" s="143"/>
      <c r="I383" s="143" t="s">
        <v>152</v>
      </c>
      <c r="J383" s="23">
        <v>4362.1400000000003</v>
      </c>
      <c r="K383" s="23">
        <v>0</v>
      </c>
      <c r="L383" s="5">
        <v>44375</v>
      </c>
    </row>
    <row r="384" spans="5:12" x14ac:dyDescent="0.3">
      <c r="E384" s="143" t="s">
        <v>859</v>
      </c>
      <c r="F384" s="23">
        <v>514.53</v>
      </c>
      <c r="G384" s="5">
        <v>44375.585162037038</v>
      </c>
      <c r="H384" s="143"/>
      <c r="I384" s="143" t="s">
        <v>154</v>
      </c>
      <c r="J384" s="23">
        <v>514.53</v>
      </c>
      <c r="K384" s="23">
        <v>0</v>
      </c>
      <c r="L384" s="5">
        <v>44375</v>
      </c>
    </row>
    <row r="385" spans="5:12" x14ac:dyDescent="0.3">
      <c r="E385" s="143" t="s">
        <v>860</v>
      </c>
      <c r="F385" s="23">
        <v>287.42</v>
      </c>
      <c r="G385" s="5">
        <v>44375.585729166669</v>
      </c>
      <c r="H385" s="143"/>
      <c r="I385" s="143" t="s">
        <v>861</v>
      </c>
      <c r="J385" s="23">
        <v>287.42</v>
      </c>
      <c r="K385" s="23">
        <v>0</v>
      </c>
      <c r="L385" s="5">
        <v>44375</v>
      </c>
    </row>
    <row r="386" spans="5:12" x14ac:dyDescent="0.3">
      <c r="E386" s="143" t="s">
        <v>862</v>
      </c>
      <c r="F386" s="23">
        <v>323.81</v>
      </c>
      <c r="G386" s="5">
        <v>44375.586122685185</v>
      </c>
      <c r="H386" s="143"/>
      <c r="I386" s="143" t="s">
        <v>863</v>
      </c>
      <c r="J386" s="23">
        <v>323.81</v>
      </c>
      <c r="K386" s="23">
        <v>13.99</v>
      </c>
      <c r="L386" s="5">
        <v>44375</v>
      </c>
    </row>
    <row r="387" spans="5:12" x14ac:dyDescent="0.3">
      <c r="E387" s="143" t="s">
        <v>864</v>
      </c>
      <c r="F387" s="23">
        <v>219</v>
      </c>
      <c r="G387" s="5">
        <v>44375.586516203701</v>
      </c>
      <c r="H387" s="143"/>
      <c r="I387" s="143" t="s">
        <v>865</v>
      </c>
      <c r="J387" s="23">
        <v>219</v>
      </c>
      <c r="K387" s="23">
        <v>0</v>
      </c>
      <c r="L387" s="5">
        <v>44375</v>
      </c>
    </row>
    <row r="388" spans="5:12" x14ac:dyDescent="0.3">
      <c r="E388" s="143" t="s">
        <v>866</v>
      </c>
      <c r="F388" s="23">
        <v>1672.22</v>
      </c>
      <c r="G388" s="5">
        <v>44375.586944444447</v>
      </c>
      <c r="H388" s="143"/>
      <c r="I388" s="143" t="s">
        <v>867</v>
      </c>
      <c r="J388" s="23">
        <v>1672.22</v>
      </c>
      <c r="K388" s="23">
        <v>0</v>
      </c>
      <c r="L388" s="5">
        <v>44375</v>
      </c>
    </row>
    <row r="389" spans="5:12" x14ac:dyDescent="0.3">
      <c r="E389" s="143" t="s">
        <v>868</v>
      </c>
      <c r="F389" s="23">
        <v>2041</v>
      </c>
      <c r="G389" s="5">
        <v>44375.587708333333</v>
      </c>
      <c r="H389" s="143"/>
      <c r="I389" s="143" t="s">
        <v>869</v>
      </c>
      <c r="J389" s="23">
        <v>2041</v>
      </c>
      <c r="K389" s="23">
        <v>0</v>
      </c>
      <c r="L389" s="5">
        <v>44375</v>
      </c>
    </row>
    <row r="390" spans="5:12" x14ac:dyDescent="0.3">
      <c r="E390" s="143" t="s">
        <v>870</v>
      </c>
      <c r="F390" s="23">
        <v>2048.15</v>
      </c>
      <c r="G390" s="5">
        <v>44375.594710648147</v>
      </c>
      <c r="H390" s="143"/>
      <c r="I390" s="143" t="s">
        <v>871</v>
      </c>
      <c r="J390" s="23">
        <v>2048.15</v>
      </c>
      <c r="K390" s="23">
        <v>0</v>
      </c>
      <c r="L390" s="5">
        <v>44375</v>
      </c>
    </row>
    <row r="391" spans="5:12" x14ac:dyDescent="0.3">
      <c r="E391" s="143" t="s">
        <v>872</v>
      </c>
      <c r="F391" s="23">
        <v>182.63</v>
      </c>
      <c r="G391" s="5">
        <v>44375.595520833333</v>
      </c>
      <c r="H391" s="143"/>
      <c r="I391" s="143" t="s">
        <v>873</v>
      </c>
      <c r="J391" s="23">
        <v>182.63</v>
      </c>
      <c r="K391" s="23">
        <v>0</v>
      </c>
      <c r="L391" s="5">
        <v>44375</v>
      </c>
    </row>
    <row r="392" spans="5:12" x14ac:dyDescent="0.3">
      <c r="E392" s="143" t="s">
        <v>874</v>
      </c>
      <c r="F392" s="23">
        <v>204.96</v>
      </c>
      <c r="G392" s="5">
        <v>44375.595902777779</v>
      </c>
      <c r="H392" s="143"/>
      <c r="I392" s="143" t="s">
        <v>875</v>
      </c>
      <c r="J392" s="23">
        <v>204.96</v>
      </c>
      <c r="K392" s="23">
        <v>0</v>
      </c>
      <c r="L392" s="5">
        <v>44375</v>
      </c>
    </row>
    <row r="393" spans="5:12" x14ac:dyDescent="0.3">
      <c r="E393" s="143" t="s">
        <v>876</v>
      </c>
      <c r="F393" s="23">
        <v>497.12</v>
      </c>
      <c r="G393" s="5">
        <v>44375.596365740741</v>
      </c>
      <c r="H393" s="143"/>
      <c r="I393" s="143" t="s">
        <v>877</v>
      </c>
      <c r="J393" s="23">
        <v>497.12</v>
      </c>
      <c r="K393" s="23">
        <v>0</v>
      </c>
      <c r="L393" s="5">
        <v>44375</v>
      </c>
    </row>
    <row r="394" spans="5:12" x14ac:dyDescent="0.3">
      <c r="E394" s="143" t="s">
        <v>878</v>
      </c>
      <c r="F394" s="23">
        <v>350.07</v>
      </c>
      <c r="G394" s="5">
        <v>44375.596875000003</v>
      </c>
      <c r="H394" s="143"/>
      <c r="I394" s="143" t="s">
        <v>879</v>
      </c>
      <c r="J394" s="23">
        <v>350.07</v>
      </c>
      <c r="K394" s="23">
        <v>0</v>
      </c>
      <c r="L394" s="5">
        <v>44375</v>
      </c>
    </row>
    <row r="395" spans="5:12" x14ac:dyDescent="0.3">
      <c r="E395" s="143" t="s">
        <v>880</v>
      </c>
      <c r="F395" s="23">
        <v>395.81</v>
      </c>
      <c r="G395" s="5">
        <v>44375.597546296296</v>
      </c>
      <c r="H395" s="143"/>
      <c r="I395" s="143" t="s">
        <v>881</v>
      </c>
      <c r="J395" s="23">
        <v>395.81</v>
      </c>
      <c r="K395" s="23">
        <v>0</v>
      </c>
      <c r="L395" s="5">
        <v>44375</v>
      </c>
    </row>
    <row r="396" spans="5:12" x14ac:dyDescent="0.3">
      <c r="E396" s="143" t="s">
        <v>882</v>
      </c>
      <c r="F396" s="23">
        <v>247.99</v>
      </c>
      <c r="G396" s="5">
        <v>44375.597997685189</v>
      </c>
      <c r="H396" s="143"/>
      <c r="I396" s="143" t="s">
        <v>883</v>
      </c>
      <c r="J396" s="23">
        <v>247.99</v>
      </c>
      <c r="K396" s="23">
        <v>0</v>
      </c>
      <c r="L396" s="5">
        <v>44375</v>
      </c>
    </row>
    <row r="397" spans="5:12" x14ac:dyDescent="0.3">
      <c r="E397" s="143" t="s">
        <v>884</v>
      </c>
      <c r="F397" s="23">
        <v>204.14</v>
      </c>
      <c r="G397" s="5">
        <v>44375.598275462966</v>
      </c>
      <c r="H397" s="143"/>
      <c r="I397" s="143" t="s">
        <v>781</v>
      </c>
      <c r="J397" s="23">
        <v>204.14</v>
      </c>
      <c r="K397" s="23">
        <v>0</v>
      </c>
      <c r="L397" s="5">
        <v>44375</v>
      </c>
    </row>
    <row r="398" spans="5:12" x14ac:dyDescent="0.3">
      <c r="E398" s="143" t="s">
        <v>885</v>
      </c>
      <c r="F398" s="23">
        <v>263.45999999999998</v>
      </c>
      <c r="G398" s="5">
        <v>44375.598645833335</v>
      </c>
      <c r="H398" s="143"/>
      <c r="I398" s="143" t="s">
        <v>886</v>
      </c>
      <c r="J398" s="23">
        <v>263.45999999999998</v>
      </c>
      <c r="K398" s="23">
        <v>94</v>
      </c>
      <c r="L398" s="5">
        <v>44375</v>
      </c>
    </row>
    <row r="399" spans="5:12" x14ac:dyDescent="0.3">
      <c r="E399" s="143" t="s">
        <v>887</v>
      </c>
      <c r="F399" s="23">
        <v>272.45999999999998</v>
      </c>
      <c r="G399" s="5">
        <v>44375.599039351851</v>
      </c>
      <c r="H399" s="143"/>
      <c r="I399" s="143" t="s">
        <v>888</v>
      </c>
      <c r="J399" s="23">
        <v>272.45999999999998</v>
      </c>
      <c r="K399" s="23">
        <v>0</v>
      </c>
      <c r="L399" s="5">
        <v>44375</v>
      </c>
    </row>
    <row r="400" spans="5:12" x14ac:dyDescent="0.3">
      <c r="E400" s="143" t="s">
        <v>889</v>
      </c>
      <c r="F400" s="23">
        <v>362.77</v>
      </c>
      <c r="G400" s="5">
        <v>44375.599386574075</v>
      </c>
      <c r="H400" s="143"/>
      <c r="I400" s="143" t="s">
        <v>890</v>
      </c>
      <c r="J400" s="23">
        <v>362.77</v>
      </c>
      <c r="K400" s="23">
        <v>0</v>
      </c>
      <c r="L400" s="5">
        <v>44375</v>
      </c>
    </row>
    <row r="401" spans="5:12" x14ac:dyDescent="0.3">
      <c r="E401" s="143" t="s">
        <v>891</v>
      </c>
      <c r="F401" s="23">
        <v>300.07</v>
      </c>
      <c r="G401" s="5">
        <v>44375.600208333337</v>
      </c>
      <c r="H401" s="143"/>
      <c r="I401" s="143" t="s">
        <v>892</v>
      </c>
      <c r="J401" s="23">
        <v>300.07</v>
      </c>
      <c r="K401" s="23">
        <v>65</v>
      </c>
      <c r="L401" s="5">
        <v>44375</v>
      </c>
    </row>
    <row r="402" spans="5:12" x14ac:dyDescent="0.3">
      <c r="E402" s="143" t="s">
        <v>893</v>
      </c>
      <c r="F402" s="23">
        <v>254.62</v>
      </c>
      <c r="G402" s="5">
        <v>44375.600532407407</v>
      </c>
      <c r="H402" s="143"/>
      <c r="I402" s="143" t="s">
        <v>894</v>
      </c>
      <c r="J402" s="23">
        <v>254.62</v>
      </c>
      <c r="K402" s="23">
        <v>0</v>
      </c>
      <c r="L402" s="5">
        <v>44375</v>
      </c>
    </row>
    <row r="403" spans="5:12" x14ac:dyDescent="0.3">
      <c r="E403" s="143" t="s">
        <v>895</v>
      </c>
      <c r="F403" s="23">
        <v>315.48</v>
      </c>
      <c r="G403" s="5">
        <v>44375.600856481484</v>
      </c>
      <c r="H403" s="143"/>
      <c r="I403" s="143" t="s">
        <v>896</v>
      </c>
      <c r="J403" s="23">
        <v>315.48</v>
      </c>
      <c r="K403" s="23">
        <v>0</v>
      </c>
      <c r="L403" s="5">
        <v>44375</v>
      </c>
    </row>
    <row r="404" spans="5:12" x14ac:dyDescent="0.3">
      <c r="E404" s="143" t="s">
        <v>897</v>
      </c>
      <c r="F404" s="23">
        <v>1225.17</v>
      </c>
      <c r="G404" s="5">
        <v>44375.607025462959</v>
      </c>
      <c r="H404" s="143"/>
      <c r="I404" s="143" t="s">
        <v>898</v>
      </c>
      <c r="J404" s="23">
        <v>1225.17</v>
      </c>
      <c r="K404" s="23">
        <v>0</v>
      </c>
      <c r="L404" s="5">
        <v>44375</v>
      </c>
    </row>
    <row r="405" spans="5:12" x14ac:dyDescent="0.3">
      <c r="E405" s="143" t="s">
        <v>899</v>
      </c>
      <c r="F405" s="23">
        <v>227.94</v>
      </c>
      <c r="G405" s="5">
        <v>44375.635520833333</v>
      </c>
      <c r="H405" s="143"/>
      <c r="I405" s="143" t="s">
        <v>900</v>
      </c>
      <c r="J405" s="23">
        <v>227.94</v>
      </c>
      <c r="K405" s="23">
        <v>0</v>
      </c>
      <c r="L405" s="5">
        <v>44375</v>
      </c>
    </row>
    <row r="406" spans="5:12" x14ac:dyDescent="0.3">
      <c r="E406" s="143" t="s">
        <v>901</v>
      </c>
      <c r="F406" s="23">
        <v>246.82</v>
      </c>
      <c r="G406" s="5">
        <v>44375.635775462964</v>
      </c>
      <c r="H406" s="143"/>
      <c r="I406" s="143" t="s">
        <v>902</v>
      </c>
      <c r="J406" s="23">
        <v>246.82</v>
      </c>
      <c r="K406" s="23">
        <v>0</v>
      </c>
      <c r="L406" s="5">
        <v>44375</v>
      </c>
    </row>
    <row r="407" spans="5:12" x14ac:dyDescent="0.3">
      <c r="E407" s="143" t="s">
        <v>903</v>
      </c>
      <c r="F407" s="23">
        <v>193.69</v>
      </c>
      <c r="G407" s="5">
        <v>44375.636180555557</v>
      </c>
      <c r="H407" s="143"/>
      <c r="I407" s="143" t="s">
        <v>904</v>
      </c>
      <c r="J407" s="23">
        <v>193.69</v>
      </c>
      <c r="K407" s="23">
        <v>0</v>
      </c>
      <c r="L407" s="5">
        <v>44375</v>
      </c>
    </row>
    <row r="408" spans="5:12" x14ac:dyDescent="0.3">
      <c r="E408" s="143" t="s">
        <v>905</v>
      </c>
      <c r="F408" s="23">
        <v>211.85</v>
      </c>
      <c r="G408" s="5">
        <v>44375.642916666664</v>
      </c>
      <c r="H408" s="143"/>
      <c r="I408" s="143" t="s">
        <v>906</v>
      </c>
      <c r="J408" s="23">
        <v>211.85</v>
      </c>
      <c r="K408" s="23">
        <v>0</v>
      </c>
      <c r="L408" s="5">
        <v>44375</v>
      </c>
    </row>
    <row r="409" spans="5:12" x14ac:dyDescent="0.3">
      <c r="E409" s="143" t="s">
        <v>907</v>
      </c>
      <c r="F409" s="23">
        <v>260.45</v>
      </c>
      <c r="G409" s="5">
        <v>44375.645243055558</v>
      </c>
      <c r="H409" s="143"/>
      <c r="I409" s="143" t="s">
        <v>908</v>
      </c>
      <c r="J409" s="23">
        <v>260.45</v>
      </c>
      <c r="K409" s="23">
        <v>0</v>
      </c>
      <c r="L409" s="5">
        <v>44375</v>
      </c>
    </row>
    <row r="410" spans="5:12" x14ac:dyDescent="0.3">
      <c r="E410" s="143" t="s">
        <v>909</v>
      </c>
      <c r="F410" s="23">
        <v>257.77999999999997</v>
      </c>
      <c r="G410" s="5">
        <v>44375.646157407406</v>
      </c>
      <c r="H410" s="143"/>
      <c r="I410" s="143" t="s">
        <v>910</v>
      </c>
      <c r="J410" s="23">
        <v>257.77999999999997</v>
      </c>
      <c r="K410" s="23">
        <v>0</v>
      </c>
      <c r="L410" s="5">
        <v>44375</v>
      </c>
    </row>
    <row r="411" spans="5:12" x14ac:dyDescent="0.3">
      <c r="E411" s="143" t="s">
        <v>911</v>
      </c>
      <c r="F411" s="23">
        <v>171.64</v>
      </c>
      <c r="G411" s="5">
        <v>44375.646747685183</v>
      </c>
      <c r="H411" s="143"/>
      <c r="I411" s="143" t="s">
        <v>196</v>
      </c>
      <c r="J411" s="23">
        <v>171.64</v>
      </c>
      <c r="K411" s="23">
        <v>0</v>
      </c>
      <c r="L411" s="5">
        <v>44375</v>
      </c>
    </row>
    <row r="412" spans="5:12" x14ac:dyDescent="0.3">
      <c r="E412" s="143" t="s">
        <v>912</v>
      </c>
      <c r="F412" s="23">
        <v>193.84</v>
      </c>
      <c r="G412" s="5">
        <v>44375.647210648145</v>
      </c>
      <c r="H412" s="143"/>
      <c r="I412" s="143" t="s">
        <v>913</v>
      </c>
      <c r="J412" s="23">
        <v>193.84</v>
      </c>
      <c r="K412" s="23">
        <v>0</v>
      </c>
      <c r="L412" s="5">
        <v>44375</v>
      </c>
    </row>
    <row r="413" spans="5:12" x14ac:dyDescent="0.3">
      <c r="E413" s="143"/>
      <c r="F413" s="143"/>
      <c r="G413" s="5"/>
      <c r="H413" s="143"/>
      <c r="I413" s="143" t="s">
        <v>914</v>
      </c>
      <c r="J413" s="23">
        <v>0</v>
      </c>
      <c r="K413" s="23">
        <v>353</v>
      </c>
      <c r="L413" s="5">
        <v>44375</v>
      </c>
    </row>
    <row r="414" spans="5:12" x14ac:dyDescent="0.3">
      <c r="E414" s="143" t="s">
        <v>915</v>
      </c>
      <c r="F414" s="23">
        <v>1942.04</v>
      </c>
      <c r="G414" s="5">
        <v>44376.16375</v>
      </c>
      <c r="H414" s="143"/>
      <c r="I414" s="143" t="s">
        <v>916</v>
      </c>
      <c r="J414" s="23">
        <v>1942.04</v>
      </c>
      <c r="K414" s="23">
        <v>0</v>
      </c>
      <c r="L414" s="5">
        <v>44376</v>
      </c>
    </row>
    <row r="415" spans="5:12" x14ac:dyDescent="0.3">
      <c r="E415" s="143" t="s">
        <v>917</v>
      </c>
      <c r="F415" s="23">
        <v>459.45</v>
      </c>
      <c r="G415" s="5">
        <v>44376.163807870369</v>
      </c>
      <c r="H415" s="143"/>
      <c r="I415" s="143" t="s">
        <v>916</v>
      </c>
      <c r="J415" s="23">
        <v>459.45</v>
      </c>
      <c r="K415" s="23">
        <v>0</v>
      </c>
      <c r="L415" s="5">
        <v>44376</v>
      </c>
    </row>
    <row r="416" spans="5:12" x14ac:dyDescent="0.3">
      <c r="E416" s="143" t="s">
        <v>918</v>
      </c>
      <c r="F416" s="23">
        <v>506.45</v>
      </c>
      <c r="G416" s="5">
        <v>44377.163657407407</v>
      </c>
      <c r="H416" s="143"/>
      <c r="I416" s="143" t="s">
        <v>919</v>
      </c>
      <c r="J416" s="23">
        <v>506.45</v>
      </c>
      <c r="K416" s="23">
        <v>0</v>
      </c>
      <c r="L416" s="5">
        <v>44377</v>
      </c>
    </row>
    <row r="417" spans="1:12" x14ac:dyDescent="0.3">
      <c r="E417" s="143" t="s">
        <v>920</v>
      </c>
      <c r="F417" s="23">
        <v>942.43</v>
      </c>
      <c r="G417" s="5">
        <v>44377.417997685188</v>
      </c>
      <c r="H417" s="143"/>
      <c r="I417" s="143" t="s">
        <v>144</v>
      </c>
      <c r="J417" s="23">
        <v>942.43</v>
      </c>
      <c r="K417" s="23">
        <v>0</v>
      </c>
      <c r="L417" s="5">
        <v>44377</v>
      </c>
    </row>
    <row r="418" spans="1:12" x14ac:dyDescent="0.3">
      <c r="E418" s="143" t="s">
        <v>921</v>
      </c>
      <c r="F418" s="23">
        <v>12995.79</v>
      </c>
      <c r="G418" s="5">
        <v>44377.418310185189</v>
      </c>
      <c r="H418" s="143"/>
      <c r="I418" s="143" t="s">
        <v>922</v>
      </c>
      <c r="J418" s="23">
        <v>12995.79</v>
      </c>
      <c r="K418" s="23">
        <v>0</v>
      </c>
      <c r="L418" s="5">
        <v>44377</v>
      </c>
    </row>
    <row r="419" spans="1:12" x14ac:dyDescent="0.3">
      <c r="E419" s="143" t="s">
        <v>923</v>
      </c>
      <c r="F419" s="23">
        <v>275.72000000000003</v>
      </c>
      <c r="G419" s="5">
        <v>44377.418599537035</v>
      </c>
      <c r="H419" s="143"/>
      <c r="I419" s="143" t="s">
        <v>924</v>
      </c>
      <c r="J419" s="23">
        <v>275.72000000000003</v>
      </c>
      <c r="K419" s="23">
        <v>0</v>
      </c>
      <c r="L419" s="5">
        <v>44377</v>
      </c>
    </row>
    <row r="420" spans="1:12" x14ac:dyDescent="0.3">
      <c r="E420" s="143" t="s">
        <v>925</v>
      </c>
      <c r="F420" s="23">
        <v>4909.96</v>
      </c>
      <c r="G420" s="5">
        <v>44377.419166666667</v>
      </c>
      <c r="H420" s="143"/>
      <c r="I420" s="143" t="s">
        <v>148</v>
      </c>
      <c r="J420" s="23">
        <v>4909.96</v>
      </c>
      <c r="K420" s="23">
        <v>0</v>
      </c>
      <c r="L420" s="5">
        <v>44377</v>
      </c>
    </row>
    <row r="421" spans="1:12" x14ac:dyDescent="0.3">
      <c r="E421" s="143" t="s">
        <v>926</v>
      </c>
      <c r="F421" s="23">
        <v>939.23</v>
      </c>
      <c r="G421" s="5">
        <v>44377.420046296298</v>
      </c>
      <c r="H421" s="143"/>
      <c r="I421" s="143" t="s">
        <v>154</v>
      </c>
      <c r="J421" s="23">
        <v>939.23</v>
      </c>
      <c r="K421" s="23">
        <v>0</v>
      </c>
      <c r="L421" s="5">
        <v>44377</v>
      </c>
    </row>
    <row r="422" spans="1:12" x14ac:dyDescent="0.3">
      <c r="E422" s="143" t="s">
        <v>927</v>
      </c>
      <c r="F422" s="23">
        <v>4400.95</v>
      </c>
      <c r="G422" s="5">
        <v>44377.421041666668</v>
      </c>
      <c r="H422" s="143"/>
      <c r="I422" s="143" t="s">
        <v>152</v>
      </c>
      <c r="J422" s="23">
        <v>4400.95</v>
      </c>
      <c r="K422" s="23">
        <v>0</v>
      </c>
      <c r="L422" s="5">
        <v>44377</v>
      </c>
    </row>
    <row r="423" spans="1:12" x14ac:dyDescent="0.3">
      <c r="E423" s="143" t="s">
        <v>928</v>
      </c>
      <c r="F423" s="23">
        <v>549.65</v>
      </c>
      <c r="G423" s="5">
        <v>44377.616261574076</v>
      </c>
      <c r="H423" s="143"/>
      <c r="I423" s="143" t="s">
        <v>460</v>
      </c>
      <c r="J423" s="23">
        <v>549.65</v>
      </c>
      <c r="K423" s="23">
        <v>0</v>
      </c>
      <c r="L423" s="5">
        <v>44377</v>
      </c>
    </row>
    <row r="424" spans="1:12" x14ac:dyDescent="0.3">
      <c r="E424" s="143"/>
      <c r="F424" s="23">
        <v>19.989999999999998</v>
      </c>
      <c r="G424" s="5"/>
      <c r="H424" s="143"/>
      <c r="I424" s="143" t="s">
        <v>929</v>
      </c>
      <c r="J424" s="23">
        <v>19.989999999999998</v>
      </c>
      <c r="K424" s="23">
        <v>0</v>
      </c>
      <c r="L424" s="5">
        <v>44378</v>
      </c>
    </row>
    <row r="425" spans="1:12" x14ac:dyDescent="0.3">
      <c r="E425" s="143"/>
      <c r="F425" s="23"/>
      <c r="G425" s="5"/>
      <c r="H425" s="143"/>
      <c r="I425" s="143"/>
      <c r="J425" s="23"/>
      <c r="K425" s="23"/>
      <c r="L425" s="5"/>
    </row>
    <row r="426" spans="1:12" x14ac:dyDescent="0.3">
      <c r="E426" s="110"/>
      <c r="F426" s="23"/>
      <c r="G426" s="5"/>
      <c r="H426" s="110"/>
      <c r="I426" s="110"/>
      <c r="J426" s="23"/>
      <c r="K426" s="23"/>
      <c r="L426" s="5"/>
    </row>
    <row r="427" spans="1:12" x14ac:dyDescent="0.3">
      <c r="E427" s="110"/>
      <c r="F427" s="23"/>
      <c r="G427" s="5"/>
      <c r="H427" s="110"/>
      <c r="I427" s="110"/>
      <c r="J427" s="23"/>
      <c r="K427" s="23"/>
      <c r="L427" s="5"/>
    </row>
    <row r="428" spans="1:12" x14ac:dyDescent="0.3">
      <c r="F428" s="57"/>
      <c r="G428" s="25"/>
      <c r="J428" s="57"/>
      <c r="K428" s="57"/>
      <c r="L428" s="25"/>
    </row>
    <row r="429" spans="1:12" x14ac:dyDescent="0.3">
      <c r="F429" s="57"/>
      <c r="G429" s="25"/>
      <c r="J429" s="57"/>
      <c r="K429" s="57"/>
      <c r="L429" s="25"/>
    </row>
    <row r="430" spans="1:12" x14ac:dyDescent="0.3">
      <c r="B430" s="57">
        <f>SUMIF(C5:C428,"&lt;&gt;",B5:B429)</f>
        <v>735875.41999999981</v>
      </c>
      <c r="F430" s="66">
        <f>SUM(F5:F429)</f>
        <v>690801.45999999961</v>
      </c>
      <c r="G430" s="25"/>
      <c r="J430" s="66">
        <f>SUM(J5:J429)</f>
        <v>690801.45999999961</v>
      </c>
      <c r="K430" s="66">
        <f>SUM(K5:K429)</f>
        <v>81794.860000000015</v>
      </c>
    </row>
    <row r="431" spans="1:12" x14ac:dyDescent="0.3">
      <c r="F431" s="67" t="s">
        <v>44</v>
      </c>
      <c r="J431" s="67" t="s">
        <v>72</v>
      </c>
      <c r="K431" s="67" t="s">
        <v>73</v>
      </c>
    </row>
    <row r="432" spans="1:12" x14ac:dyDescent="0.3">
      <c r="A432" s="68"/>
    </row>
    <row r="433" spans="1:1" x14ac:dyDescent="0.3">
      <c r="A433" s="68"/>
    </row>
  </sheetData>
  <sortState ref="A71:P131">
    <sortCondition ref="G71:G131"/>
    <sortCondition ref="L71:L131"/>
  </sortState>
  <conditionalFormatting sqref="H5:H11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"/>
  <sheetViews>
    <sheetView topLeftCell="L1" zoomScale="90" zoomScaleNormal="90" workbookViewId="0">
      <pane ySplit="1" topLeftCell="A23" activePane="bottomLeft" state="frozen"/>
      <selection activeCell="K1" sqref="K1"/>
      <selection pane="bottomLeft" activeCell="M30" sqref="M30:N33"/>
    </sheetView>
  </sheetViews>
  <sheetFormatPr defaultColWidth="9.109375" defaultRowHeight="14.4" x14ac:dyDescent="0.3"/>
  <cols>
    <col min="1" max="1" width="36.77734375" style="56" bestFit="1" customWidth="1"/>
    <col min="2" max="2" width="10.109375" style="56" bestFit="1" customWidth="1"/>
    <col min="3" max="3" width="10.44140625" style="56" bestFit="1" customWidth="1"/>
    <col min="4" max="4" width="2.6640625" style="116" customWidth="1"/>
    <col min="5" max="5" width="23.44140625" style="56" bestFit="1" customWidth="1"/>
    <col min="6" max="6" width="12" style="76" bestFit="1" customWidth="1"/>
    <col min="7" max="7" width="10.44140625" style="56" bestFit="1" customWidth="1"/>
    <col min="8" max="8" width="2.6640625" style="116" customWidth="1"/>
    <col min="9" max="9" width="16.88671875" style="56" bestFit="1" customWidth="1"/>
    <col min="10" max="10" width="12" style="77" bestFit="1" customWidth="1"/>
    <col min="11" max="11" width="11.6640625" style="56" bestFit="1" customWidth="1"/>
    <col min="12" max="12" width="2.6640625" style="116" customWidth="1"/>
    <col min="13" max="13" width="28.21875" style="80" customWidth="1"/>
    <col min="14" max="14" width="14.88671875" style="77" bestFit="1" customWidth="1"/>
    <col min="15" max="15" width="14.44140625" style="37" customWidth="1"/>
    <col min="16" max="16" width="2.6640625" style="116" customWidth="1"/>
    <col min="17" max="17" width="20.5546875" style="56" bestFit="1" customWidth="1"/>
    <col min="18" max="18" width="26.109375" style="76" customWidth="1"/>
    <col min="19" max="19" width="21.5546875" style="56" customWidth="1"/>
    <col min="20" max="20" width="2.6640625" style="116" customWidth="1"/>
    <col min="21" max="21" width="20.5546875" style="56" bestFit="1" customWidth="1"/>
    <col min="22" max="22" width="26.109375" style="76" customWidth="1"/>
    <col min="23" max="23" width="21.5546875" style="56" customWidth="1"/>
    <col min="24" max="24" width="2.6640625" style="116" customWidth="1"/>
    <col min="25" max="25" width="28.88671875" style="56" customWidth="1"/>
    <col min="26" max="26" width="14.44140625" style="77" customWidth="1"/>
    <col min="27" max="27" width="14.44140625" style="56" customWidth="1"/>
    <col min="28" max="28" width="2.6640625" style="116" customWidth="1"/>
    <col min="29" max="29" width="35.44140625" style="56" customWidth="1"/>
    <col min="30" max="30" width="14.44140625" style="77" customWidth="1"/>
    <col min="31" max="31" width="14.44140625" style="56" customWidth="1"/>
    <col min="32" max="32" width="2.6640625" style="116" customWidth="1"/>
    <col min="33" max="33" width="40.5546875" style="56" customWidth="1"/>
    <col min="34" max="34" width="14.44140625" style="77" customWidth="1"/>
    <col min="35" max="35" width="14.44140625" style="56" customWidth="1"/>
    <col min="36" max="36" width="2.6640625" style="116" customWidth="1"/>
    <col min="37" max="37" width="18.88671875" style="56" bestFit="1" customWidth="1"/>
    <col min="38" max="38" width="14.44140625" style="79" customWidth="1"/>
    <col min="39" max="39" width="14.44140625" style="56" customWidth="1"/>
    <col min="40" max="40" width="2.6640625" style="116" customWidth="1"/>
    <col min="41" max="41" width="11" style="56" customWidth="1"/>
    <col min="42" max="42" width="10.5546875" style="76" bestFit="1" customWidth="1"/>
    <col min="43" max="43" width="21.5546875" style="56" customWidth="1"/>
    <col min="44" max="44" width="2.6640625" style="116" customWidth="1"/>
    <col min="45" max="45" width="17.109375" style="56" customWidth="1"/>
    <col min="46" max="46" width="9.88671875" style="79" customWidth="1"/>
    <col min="47" max="47" width="9.88671875" style="56" customWidth="1"/>
    <col min="48" max="48" width="2.6640625" style="116" customWidth="1"/>
    <col min="49" max="49" width="25.109375" style="56" bestFit="1" customWidth="1"/>
    <col min="50" max="50" width="10.5546875" style="78" bestFit="1" customWidth="1"/>
    <col min="51" max="51" width="12.33203125" style="56" customWidth="1"/>
    <col min="52" max="16384" width="9.109375" style="56"/>
  </cols>
  <sheetData>
    <row r="1" spans="1:51" s="40" customFormat="1" ht="43.2" x14ac:dyDescent="0.3">
      <c r="A1" s="40" t="s">
        <v>2</v>
      </c>
      <c r="C1" s="40" t="s">
        <v>47</v>
      </c>
      <c r="D1" s="115"/>
      <c r="E1" s="69" t="s">
        <v>45</v>
      </c>
      <c r="F1" s="70"/>
      <c r="G1" s="40" t="s">
        <v>40</v>
      </c>
      <c r="H1" s="115"/>
      <c r="I1" s="40" t="s">
        <v>9</v>
      </c>
      <c r="J1" s="71"/>
      <c r="K1" s="40" t="s">
        <v>40</v>
      </c>
      <c r="L1" s="115"/>
      <c r="M1" s="40" t="s">
        <v>46</v>
      </c>
      <c r="N1" s="71"/>
      <c r="O1" s="72" t="s">
        <v>40</v>
      </c>
      <c r="P1" s="115"/>
      <c r="Q1" s="40" t="s">
        <v>82</v>
      </c>
      <c r="R1" s="70"/>
      <c r="S1" s="40" t="s">
        <v>40</v>
      </c>
      <c r="T1" s="115"/>
      <c r="U1" s="40" t="s">
        <v>265</v>
      </c>
      <c r="V1" s="70"/>
      <c r="W1" s="40" t="s">
        <v>40</v>
      </c>
      <c r="X1" s="115"/>
      <c r="Y1" s="40" t="s">
        <v>89</v>
      </c>
      <c r="Z1" s="71"/>
      <c r="AA1" s="40" t="s">
        <v>47</v>
      </c>
      <c r="AB1" s="115"/>
      <c r="AC1" s="40" t="s">
        <v>88</v>
      </c>
      <c r="AD1" s="71"/>
      <c r="AE1" s="40" t="s">
        <v>47</v>
      </c>
      <c r="AF1" s="115"/>
      <c r="AG1" s="40" t="s">
        <v>266</v>
      </c>
      <c r="AH1" s="71"/>
      <c r="AI1" s="40" t="s">
        <v>47</v>
      </c>
      <c r="AJ1" s="115"/>
      <c r="AK1" s="40" t="s">
        <v>17</v>
      </c>
      <c r="AL1" s="65"/>
      <c r="AM1" s="40" t="s">
        <v>47</v>
      </c>
      <c r="AN1" s="115"/>
      <c r="AO1" s="73" t="s">
        <v>48</v>
      </c>
      <c r="AP1" s="70"/>
      <c r="AQ1" s="40" t="s">
        <v>40</v>
      </c>
      <c r="AR1" s="115"/>
      <c r="AS1" s="74" t="s">
        <v>14</v>
      </c>
      <c r="AT1" s="65"/>
      <c r="AU1" s="40" t="s">
        <v>40</v>
      </c>
      <c r="AV1" s="115"/>
      <c r="AW1" s="74" t="s">
        <v>5</v>
      </c>
      <c r="AX1" s="48"/>
      <c r="AY1" s="40" t="s">
        <v>40</v>
      </c>
    </row>
    <row r="2" spans="1:51" ht="57.6" x14ac:dyDescent="0.3">
      <c r="A2" s="56" t="s">
        <v>538</v>
      </c>
      <c r="B2" s="138">
        <v>16.989999999999998</v>
      </c>
      <c r="C2" s="37">
        <v>44230</v>
      </c>
      <c r="E2" s="56" t="s">
        <v>308</v>
      </c>
      <c r="F2" s="137">
        <v>31750</v>
      </c>
      <c r="G2" s="37">
        <v>44227</v>
      </c>
      <c r="I2" s="37" t="s">
        <v>259</v>
      </c>
      <c r="J2" s="38">
        <v>4500</v>
      </c>
      <c r="K2" s="37">
        <v>44258</v>
      </c>
      <c r="M2" s="56" t="s">
        <v>129</v>
      </c>
      <c r="N2" s="38">
        <v>866</v>
      </c>
      <c r="O2" s="37">
        <v>44203</v>
      </c>
      <c r="P2" s="118"/>
      <c r="Q2" s="106">
        <v>76719268</v>
      </c>
      <c r="R2" s="137">
        <v>23299.83</v>
      </c>
      <c r="S2" s="37">
        <v>44258</v>
      </c>
      <c r="T2" s="118"/>
      <c r="U2" s="56" t="s">
        <v>311</v>
      </c>
      <c r="V2" s="137">
        <v>75000</v>
      </c>
      <c r="W2" s="37">
        <v>44258</v>
      </c>
      <c r="X2" s="118"/>
      <c r="Y2" s="134" t="s">
        <v>281</v>
      </c>
      <c r="Z2" s="135">
        <v>29.87</v>
      </c>
      <c r="AA2" s="37">
        <v>44199</v>
      </c>
      <c r="AB2" s="118"/>
      <c r="AC2" s="37" t="s">
        <v>120</v>
      </c>
      <c r="AD2" s="38">
        <v>3417.54</v>
      </c>
      <c r="AE2" s="37">
        <v>44232</v>
      </c>
      <c r="AF2" s="118"/>
      <c r="AG2" s="37" t="s">
        <v>539</v>
      </c>
      <c r="AH2" s="38">
        <v>6897.42</v>
      </c>
      <c r="AI2" s="37">
        <v>44288</v>
      </c>
      <c r="AJ2" s="118"/>
      <c r="AK2" s="37" t="s">
        <v>541</v>
      </c>
      <c r="AL2" s="139">
        <v>1750</v>
      </c>
      <c r="AM2" s="37">
        <v>44286</v>
      </c>
      <c r="AN2" s="118"/>
    </row>
    <row r="3" spans="1:51" ht="28.8" x14ac:dyDescent="0.3">
      <c r="I3" s="37" t="s">
        <v>797</v>
      </c>
      <c r="J3" s="38">
        <v>4500</v>
      </c>
      <c r="K3" s="37">
        <v>44329</v>
      </c>
      <c r="M3" s="56" t="s">
        <v>130</v>
      </c>
      <c r="N3" s="126">
        <v>50000</v>
      </c>
      <c r="O3" s="37">
        <v>44203</v>
      </c>
      <c r="P3" s="118"/>
      <c r="T3" s="118"/>
      <c r="X3" s="118"/>
      <c r="Y3" s="37"/>
      <c r="AA3" s="37"/>
      <c r="AB3" s="118"/>
      <c r="AC3" s="37"/>
      <c r="AE3" s="37"/>
      <c r="AF3" s="118"/>
      <c r="AG3" s="37" t="s">
        <v>540</v>
      </c>
      <c r="AH3" s="38">
        <v>4364.6400000000003</v>
      </c>
      <c r="AI3" s="37">
        <v>44312</v>
      </c>
      <c r="AJ3" s="118"/>
      <c r="AK3" s="37"/>
      <c r="AM3" s="37"/>
      <c r="AN3" s="118"/>
    </row>
    <row r="4" spans="1:51" ht="28.8" x14ac:dyDescent="0.3">
      <c r="I4" s="37"/>
      <c r="M4" s="56" t="s">
        <v>131</v>
      </c>
      <c r="N4" s="126">
        <v>20000</v>
      </c>
      <c r="O4" s="37">
        <v>44203</v>
      </c>
      <c r="P4" s="118"/>
      <c r="T4" s="118"/>
      <c r="X4" s="118"/>
      <c r="Y4" s="37"/>
      <c r="AA4" s="37"/>
      <c r="AB4" s="118"/>
      <c r="AC4" s="37"/>
      <c r="AE4" s="37"/>
      <c r="AF4" s="118"/>
      <c r="AG4" s="37" t="s">
        <v>796</v>
      </c>
      <c r="AH4" s="38">
        <v>13261.5</v>
      </c>
      <c r="AI4" s="37">
        <v>44341</v>
      </c>
      <c r="AJ4" s="118"/>
      <c r="AK4" s="37"/>
      <c r="AM4" s="37"/>
      <c r="AN4" s="118"/>
    </row>
    <row r="5" spans="1:51" ht="28.8" x14ac:dyDescent="0.3">
      <c r="I5" s="77"/>
      <c r="M5" s="106" t="s">
        <v>132</v>
      </c>
      <c r="N5" s="126">
        <v>5000</v>
      </c>
      <c r="O5" s="37">
        <v>44203</v>
      </c>
      <c r="P5" s="118"/>
      <c r="T5" s="118"/>
      <c r="X5" s="118"/>
      <c r="Y5" s="37"/>
      <c r="AA5" s="37"/>
      <c r="AB5" s="118"/>
      <c r="AC5" s="37"/>
      <c r="AE5" s="37"/>
      <c r="AF5" s="118"/>
      <c r="AG5" s="37" t="s">
        <v>930</v>
      </c>
      <c r="AH5" s="38">
        <v>8357.2199999999993</v>
      </c>
      <c r="AI5" s="37">
        <v>44375</v>
      </c>
      <c r="AJ5" s="118"/>
      <c r="AK5" s="37"/>
      <c r="AM5" s="37"/>
      <c r="AN5" s="118"/>
    </row>
    <row r="6" spans="1:51" x14ac:dyDescent="0.3">
      <c r="I6" s="37"/>
      <c r="M6" s="106" t="s">
        <v>133</v>
      </c>
      <c r="N6" s="126">
        <v>5000</v>
      </c>
      <c r="O6" s="37">
        <v>44203</v>
      </c>
      <c r="P6" s="118"/>
      <c r="T6" s="118"/>
      <c r="X6" s="118"/>
      <c r="Y6" s="37"/>
      <c r="AA6" s="37"/>
      <c r="AB6" s="118"/>
      <c r="AC6" s="37"/>
      <c r="AE6" s="37"/>
      <c r="AF6" s="118"/>
      <c r="AG6" s="37"/>
      <c r="AI6" s="37"/>
      <c r="AJ6" s="118"/>
      <c r="AK6" s="37"/>
      <c r="AM6" s="37"/>
      <c r="AN6" s="118"/>
    </row>
    <row r="7" spans="1:51" x14ac:dyDescent="0.3">
      <c r="I7" s="37"/>
      <c r="M7" s="56" t="s">
        <v>134</v>
      </c>
      <c r="N7" s="126">
        <v>19.989999999999998</v>
      </c>
      <c r="O7" s="37">
        <v>44203</v>
      </c>
      <c r="P7" s="118"/>
      <c r="T7" s="118"/>
      <c r="X7" s="118"/>
      <c r="Y7" s="37"/>
      <c r="AA7" s="37"/>
      <c r="AB7" s="118"/>
      <c r="AC7" s="37"/>
      <c r="AE7" s="37"/>
      <c r="AF7" s="118"/>
      <c r="AG7" s="37"/>
      <c r="AI7" s="37"/>
      <c r="AJ7" s="118"/>
      <c r="AK7" s="37"/>
      <c r="AM7" s="37"/>
      <c r="AN7" s="118"/>
    </row>
    <row r="8" spans="1:51" x14ac:dyDescent="0.3">
      <c r="I8" s="37"/>
      <c r="M8" s="56" t="s">
        <v>135</v>
      </c>
      <c r="N8" s="126">
        <v>2219.7399999999998</v>
      </c>
      <c r="O8" s="37">
        <v>44203</v>
      </c>
      <c r="P8" s="118"/>
      <c r="T8" s="118"/>
      <c r="X8" s="118"/>
      <c r="Y8" s="37"/>
      <c r="AA8" s="37"/>
      <c r="AB8" s="118"/>
      <c r="AC8" s="37"/>
      <c r="AE8" s="37"/>
      <c r="AF8" s="118"/>
      <c r="AG8" s="37"/>
      <c r="AI8" s="37"/>
      <c r="AJ8" s="118"/>
      <c r="AK8" s="37"/>
      <c r="AM8" s="37"/>
      <c r="AN8" s="118"/>
    </row>
    <row r="9" spans="1:51" x14ac:dyDescent="0.3">
      <c r="I9" s="37"/>
      <c r="M9" s="56" t="s">
        <v>127</v>
      </c>
      <c r="N9" s="126">
        <v>100000</v>
      </c>
      <c r="O9" s="37">
        <v>44232</v>
      </c>
      <c r="P9" s="118"/>
      <c r="T9" s="118"/>
      <c r="X9" s="118"/>
      <c r="Y9" s="37"/>
      <c r="AA9" s="37"/>
      <c r="AB9" s="118"/>
      <c r="AC9" s="37"/>
      <c r="AE9" s="37"/>
      <c r="AF9" s="118"/>
      <c r="AG9" s="37"/>
      <c r="AI9" s="37"/>
      <c r="AJ9" s="118"/>
      <c r="AK9" s="37"/>
      <c r="AM9" s="37"/>
      <c r="AN9" s="118"/>
    </row>
    <row r="10" spans="1:51" x14ac:dyDescent="0.3">
      <c r="I10" s="37"/>
      <c r="M10" s="34" t="s">
        <v>121</v>
      </c>
      <c r="N10" s="126">
        <v>100000</v>
      </c>
      <c r="O10" s="37">
        <v>44232</v>
      </c>
      <c r="P10" s="118"/>
      <c r="T10" s="118"/>
      <c r="X10" s="118"/>
      <c r="Y10" s="37"/>
      <c r="AA10" s="37"/>
      <c r="AB10" s="118"/>
      <c r="AC10" s="37"/>
      <c r="AE10" s="37"/>
      <c r="AF10" s="118"/>
      <c r="AG10" s="37"/>
      <c r="AI10" s="37"/>
      <c r="AJ10" s="118"/>
      <c r="AK10" s="37"/>
      <c r="AM10" s="37"/>
      <c r="AN10" s="118"/>
    </row>
    <row r="11" spans="1:51" x14ac:dyDescent="0.3">
      <c r="I11" s="37"/>
      <c r="M11" s="34" t="s">
        <v>122</v>
      </c>
      <c r="N11" s="126">
        <v>119.98</v>
      </c>
      <c r="O11" s="37">
        <v>44232</v>
      </c>
      <c r="P11" s="118"/>
      <c r="T11" s="118"/>
      <c r="X11" s="118"/>
      <c r="Y11" s="37"/>
      <c r="AA11" s="37"/>
      <c r="AB11" s="118"/>
      <c r="AC11" s="37"/>
      <c r="AE11" s="37"/>
      <c r="AF11" s="118"/>
      <c r="AG11" s="37"/>
      <c r="AI11" s="37"/>
      <c r="AJ11" s="118"/>
      <c r="AK11" s="37"/>
      <c r="AM11" s="37"/>
      <c r="AN11" s="118"/>
    </row>
    <row r="12" spans="1:51" x14ac:dyDescent="0.3">
      <c r="I12" s="37"/>
      <c r="M12" s="56" t="s">
        <v>123</v>
      </c>
      <c r="N12" s="126">
        <v>163.43</v>
      </c>
      <c r="O12" s="37">
        <v>44232</v>
      </c>
      <c r="P12" s="118"/>
      <c r="T12" s="118"/>
      <c r="X12" s="118"/>
      <c r="Y12" s="37"/>
      <c r="AA12" s="37"/>
      <c r="AB12" s="118"/>
      <c r="AC12" s="37"/>
      <c r="AE12" s="37"/>
      <c r="AF12" s="118"/>
      <c r="AG12" s="37"/>
      <c r="AI12" s="37"/>
      <c r="AJ12" s="118"/>
      <c r="AK12" s="37"/>
      <c r="AM12" s="37"/>
      <c r="AN12" s="118"/>
    </row>
    <row r="13" spans="1:51" x14ac:dyDescent="0.3">
      <c r="I13" s="37"/>
      <c r="M13" s="56" t="s">
        <v>124</v>
      </c>
      <c r="N13" s="126">
        <v>67.48</v>
      </c>
      <c r="O13" s="37">
        <v>44232</v>
      </c>
      <c r="P13" s="118"/>
      <c r="T13" s="118"/>
      <c r="X13" s="118"/>
      <c r="Y13" s="37"/>
      <c r="AA13" s="37"/>
      <c r="AB13" s="118"/>
      <c r="AC13" s="37"/>
      <c r="AE13" s="37"/>
      <c r="AF13" s="118"/>
      <c r="AG13" s="37"/>
      <c r="AI13" s="37"/>
      <c r="AJ13" s="118"/>
      <c r="AK13" s="37"/>
      <c r="AM13" s="37"/>
      <c r="AN13" s="118"/>
    </row>
    <row r="14" spans="1:51" x14ac:dyDescent="0.3">
      <c r="I14" s="37"/>
      <c r="M14" s="56" t="s">
        <v>125</v>
      </c>
      <c r="N14" s="126">
        <v>164.85</v>
      </c>
      <c r="O14" s="37">
        <v>44232</v>
      </c>
      <c r="P14" s="118"/>
      <c r="T14" s="118"/>
      <c r="X14" s="118"/>
      <c r="Y14" s="37"/>
      <c r="AA14" s="37"/>
      <c r="AB14" s="118"/>
      <c r="AC14" s="37"/>
      <c r="AE14" s="37"/>
      <c r="AF14" s="118"/>
      <c r="AG14" s="37"/>
      <c r="AI14" s="37"/>
      <c r="AJ14" s="118"/>
      <c r="AK14" s="37"/>
      <c r="AM14" s="37"/>
      <c r="AN14" s="118"/>
    </row>
    <row r="15" spans="1:51" x14ac:dyDescent="0.3">
      <c r="I15" s="37"/>
      <c r="M15" s="106" t="s">
        <v>310</v>
      </c>
      <c r="N15" s="38">
        <v>383</v>
      </c>
      <c r="O15" s="37">
        <v>44258</v>
      </c>
      <c r="P15" s="118"/>
      <c r="T15" s="118"/>
      <c r="X15" s="118"/>
      <c r="Y15" s="37"/>
      <c r="AA15" s="37"/>
      <c r="AB15" s="118"/>
      <c r="AC15" s="37"/>
      <c r="AE15" s="37"/>
      <c r="AF15" s="118"/>
      <c r="AG15" s="37"/>
      <c r="AI15" s="37"/>
      <c r="AJ15" s="118"/>
      <c r="AK15" s="37"/>
      <c r="AM15" s="37"/>
      <c r="AN15" s="118"/>
    </row>
    <row r="16" spans="1:51" x14ac:dyDescent="0.3">
      <c r="I16" s="37"/>
      <c r="M16" s="56" t="s">
        <v>309</v>
      </c>
      <c r="N16" s="38">
        <v>100000</v>
      </c>
      <c r="O16" s="37">
        <v>44258</v>
      </c>
      <c r="P16" s="118"/>
      <c r="T16" s="118"/>
      <c r="X16" s="118"/>
      <c r="Y16" s="37"/>
      <c r="AA16" s="37"/>
      <c r="AB16" s="118"/>
      <c r="AC16" s="37"/>
      <c r="AE16" s="37"/>
      <c r="AF16" s="118"/>
      <c r="AG16" s="37"/>
      <c r="AI16" s="37"/>
      <c r="AJ16" s="118"/>
      <c r="AK16" s="37"/>
      <c r="AM16" s="37"/>
      <c r="AN16" s="118"/>
    </row>
    <row r="17" spans="9:40" ht="28.8" x14ac:dyDescent="0.3">
      <c r="I17" s="37"/>
      <c r="M17" s="56" t="s">
        <v>409</v>
      </c>
      <c r="N17" s="38">
        <v>519</v>
      </c>
      <c r="O17" s="37">
        <v>44258</v>
      </c>
      <c r="P17" s="118"/>
      <c r="T17" s="118"/>
      <c r="X17" s="118"/>
      <c r="Y17" s="37"/>
      <c r="AA17" s="37"/>
      <c r="AB17" s="118"/>
      <c r="AC17" s="37"/>
      <c r="AE17" s="37"/>
      <c r="AF17" s="118"/>
      <c r="AG17" s="37"/>
      <c r="AI17" s="37"/>
      <c r="AJ17" s="118"/>
      <c r="AK17" s="37"/>
      <c r="AM17" s="37"/>
      <c r="AN17" s="118"/>
    </row>
    <row r="18" spans="9:40" x14ac:dyDescent="0.3">
      <c r="I18" s="37"/>
      <c r="M18" s="42" t="s">
        <v>531</v>
      </c>
      <c r="N18" s="140">
        <v>130</v>
      </c>
      <c r="O18" s="37">
        <v>44288</v>
      </c>
      <c r="P18" s="118"/>
      <c r="T18" s="118"/>
      <c r="X18" s="118"/>
      <c r="Y18" s="37"/>
      <c r="AA18" s="37"/>
      <c r="AB18" s="118"/>
      <c r="AC18" s="37"/>
      <c r="AE18" s="37"/>
      <c r="AF18" s="118"/>
      <c r="AG18" s="37"/>
      <c r="AI18" s="37"/>
      <c r="AJ18" s="118"/>
      <c r="AK18" s="37"/>
      <c r="AM18" s="37"/>
      <c r="AN18" s="118"/>
    </row>
    <row r="19" spans="9:40" x14ac:dyDescent="0.3">
      <c r="I19" s="37"/>
      <c r="M19" s="42" t="s">
        <v>532</v>
      </c>
      <c r="N19" s="140">
        <v>2247.98</v>
      </c>
      <c r="O19" s="37">
        <v>44288</v>
      </c>
      <c r="P19" s="118"/>
      <c r="T19" s="118"/>
      <c r="X19" s="118"/>
      <c r="Y19" s="37"/>
      <c r="AA19" s="37"/>
      <c r="AB19" s="118"/>
      <c r="AC19" s="37"/>
      <c r="AE19" s="37"/>
      <c r="AF19" s="118"/>
      <c r="AG19" s="37"/>
      <c r="AI19" s="37"/>
      <c r="AJ19" s="118"/>
      <c r="AK19" s="37"/>
      <c r="AM19" s="37"/>
      <c r="AN19" s="118"/>
    </row>
    <row r="20" spans="9:40" x14ac:dyDescent="0.3">
      <c r="I20" s="37"/>
      <c r="M20" s="42" t="s">
        <v>533</v>
      </c>
      <c r="N20" s="140">
        <v>1763.79</v>
      </c>
      <c r="O20" s="37">
        <v>44288</v>
      </c>
      <c r="P20" s="118"/>
      <c r="T20" s="118"/>
      <c r="X20" s="118"/>
      <c r="Y20" s="37"/>
      <c r="AA20" s="37"/>
      <c r="AB20" s="118"/>
      <c r="AC20" s="37"/>
      <c r="AE20" s="37"/>
      <c r="AF20" s="118"/>
      <c r="AG20" s="37"/>
      <c r="AI20" s="37"/>
      <c r="AJ20" s="118"/>
      <c r="AK20" s="37"/>
      <c r="AM20" s="37"/>
      <c r="AN20" s="118"/>
    </row>
    <row r="21" spans="9:40" x14ac:dyDescent="0.3">
      <c r="I21" s="37"/>
      <c r="M21" s="42" t="s">
        <v>534</v>
      </c>
      <c r="N21" s="140">
        <v>28.98</v>
      </c>
      <c r="O21" s="37">
        <v>44288</v>
      </c>
      <c r="P21" s="118"/>
      <c r="T21" s="118"/>
      <c r="X21" s="118"/>
      <c r="Y21" s="37"/>
      <c r="AA21" s="37"/>
      <c r="AB21" s="118"/>
      <c r="AC21" s="37"/>
      <c r="AE21" s="37"/>
      <c r="AF21" s="118"/>
      <c r="AG21" s="37"/>
      <c r="AI21" s="37"/>
      <c r="AJ21" s="118"/>
      <c r="AK21" s="37"/>
      <c r="AM21" s="37"/>
      <c r="AN21" s="118"/>
    </row>
    <row r="22" spans="9:40" x14ac:dyDescent="0.3">
      <c r="I22" s="37"/>
      <c r="M22" s="42" t="s">
        <v>535</v>
      </c>
      <c r="N22" s="140">
        <v>8204.76</v>
      </c>
      <c r="O22" s="37">
        <v>44288</v>
      </c>
      <c r="P22" s="118"/>
      <c r="T22" s="118"/>
      <c r="X22" s="118"/>
      <c r="Y22" s="37"/>
      <c r="AA22" s="37"/>
      <c r="AB22" s="118"/>
      <c r="AC22" s="37"/>
      <c r="AE22" s="37"/>
      <c r="AF22" s="118"/>
      <c r="AG22" s="37"/>
      <c r="AI22" s="37"/>
      <c r="AJ22" s="118"/>
      <c r="AK22" s="37"/>
      <c r="AM22" s="37"/>
      <c r="AN22" s="118"/>
    </row>
    <row r="23" spans="9:40" x14ac:dyDescent="0.3">
      <c r="M23" s="42" t="s">
        <v>536</v>
      </c>
      <c r="N23" s="140">
        <v>67.48</v>
      </c>
      <c r="O23" s="37">
        <v>44288</v>
      </c>
      <c r="P23" s="118"/>
      <c r="T23" s="118"/>
      <c r="X23" s="118"/>
      <c r="Y23" s="37"/>
      <c r="AA23" s="37"/>
      <c r="AB23" s="118"/>
      <c r="AC23" s="37"/>
      <c r="AE23" s="37"/>
      <c r="AF23" s="118"/>
      <c r="AG23" s="37"/>
      <c r="AI23" s="37"/>
      <c r="AJ23" s="118"/>
      <c r="AK23" s="37"/>
      <c r="AM23" s="37"/>
      <c r="AN23" s="118"/>
    </row>
    <row r="24" spans="9:40" x14ac:dyDescent="0.3">
      <c r="M24" s="110" t="s">
        <v>537</v>
      </c>
      <c r="N24" s="140">
        <v>100000</v>
      </c>
      <c r="O24" s="37">
        <v>44288</v>
      </c>
      <c r="P24" s="118"/>
      <c r="T24" s="118"/>
      <c r="X24" s="118"/>
      <c r="Y24" s="37"/>
      <c r="AA24" s="37"/>
      <c r="AB24" s="118"/>
      <c r="AC24" s="37"/>
      <c r="AE24" s="37"/>
      <c r="AF24" s="118"/>
      <c r="AG24" s="37"/>
      <c r="AI24" s="37"/>
      <c r="AJ24" s="118"/>
      <c r="AK24" s="37"/>
      <c r="AM24" s="37"/>
      <c r="AN24" s="118"/>
    </row>
    <row r="25" spans="9:40" ht="28.8" x14ac:dyDescent="0.3">
      <c r="M25" s="111" t="s">
        <v>542</v>
      </c>
      <c r="N25" s="141">
        <v>157500</v>
      </c>
      <c r="O25" s="37">
        <v>44288</v>
      </c>
      <c r="P25" s="118"/>
      <c r="T25" s="118"/>
      <c r="X25" s="118"/>
      <c r="Y25" s="37"/>
      <c r="AA25" s="37"/>
      <c r="AB25" s="118"/>
      <c r="AC25" s="37"/>
      <c r="AE25" s="37"/>
      <c r="AF25" s="118"/>
      <c r="AG25" s="37"/>
      <c r="AI25" s="37"/>
      <c r="AJ25" s="118"/>
      <c r="AK25" s="37"/>
      <c r="AM25" s="37"/>
      <c r="AN25" s="118"/>
    </row>
    <row r="26" spans="9:40" ht="28.8" x14ac:dyDescent="0.3">
      <c r="M26" s="111" t="s">
        <v>793</v>
      </c>
      <c r="N26" s="141">
        <v>1027</v>
      </c>
      <c r="O26" s="37">
        <v>44329</v>
      </c>
      <c r="P26" s="118"/>
      <c r="T26" s="118"/>
      <c r="X26" s="118"/>
      <c r="Y26" s="37"/>
      <c r="AA26" s="37"/>
      <c r="AB26" s="118"/>
      <c r="AC26" s="37"/>
      <c r="AE26" s="37"/>
      <c r="AF26" s="118"/>
      <c r="AG26" s="37"/>
      <c r="AI26" s="37"/>
      <c r="AJ26" s="118"/>
      <c r="AK26" s="37"/>
      <c r="AM26" s="37"/>
      <c r="AN26" s="118"/>
    </row>
    <row r="27" spans="9:40" ht="28.8" x14ac:dyDescent="0.3">
      <c r="M27" s="111" t="s">
        <v>794</v>
      </c>
      <c r="N27" s="141">
        <v>713</v>
      </c>
      <c r="O27" s="37">
        <v>44329</v>
      </c>
      <c r="P27" s="118"/>
      <c r="T27" s="118"/>
      <c r="X27" s="118"/>
      <c r="Y27" s="37"/>
      <c r="AA27" s="37"/>
      <c r="AB27" s="118"/>
      <c r="AC27" s="37"/>
      <c r="AE27" s="37"/>
      <c r="AF27" s="118"/>
      <c r="AG27" s="37"/>
      <c r="AI27" s="37"/>
      <c r="AJ27" s="118"/>
      <c r="AK27" s="37"/>
      <c r="AM27" s="37"/>
      <c r="AN27" s="118"/>
    </row>
    <row r="28" spans="9:40" x14ac:dyDescent="0.3">
      <c r="M28" s="111" t="s">
        <v>561</v>
      </c>
      <c r="N28" s="141">
        <v>100000</v>
      </c>
      <c r="O28" s="37">
        <v>44329</v>
      </c>
      <c r="P28" s="118"/>
      <c r="T28" s="118"/>
      <c r="X28" s="118"/>
      <c r="Y28" s="37"/>
      <c r="AA28" s="37"/>
      <c r="AB28" s="118"/>
      <c r="AC28" s="37"/>
      <c r="AE28" s="37"/>
      <c r="AF28" s="118"/>
      <c r="AG28" s="37"/>
      <c r="AI28" s="37"/>
      <c r="AJ28" s="118"/>
      <c r="AK28" s="37"/>
      <c r="AM28" s="37"/>
      <c r="AN28" s="118"/>
    </row>
    <row r="29" spans="9:40" x14ac:dyDescent="0.3">
      <c r="M29" s="111" t="s">
        <v>672</v>
      </c>
      <c r="N29" s="151">
        <v>100000</v>
      </c>
      <c r="O29" s="37">
        <v>44351</v>
      </c>
      <c r="P29" s="118"/>
      <c r="T29" s="118"/>
      <c r="X29" s="118"/>
      <c r="Y29" s="37"/>
      <c r="AA29" s="37"/>
      <c r="AB29" s="118"/>
      <c r="AC29" s="37"/>
      <c r="AE29" s="37"/>
      <c r="AF29" s="118"/>
      <c r="AG29" s="37"/>
      <c r="AI29" s="37"/>
      <c r="AJ29" s="118"/>
      <c r="AK29" s="37"/>
      <c r="AM29" s="37"/>
      <c r="AN29" s="118"/>
    </row>
    <row r="30" spans="9:40" x14ac:dyDescent="0.3">
      <c r="M30" s="111"/>
      <c r="N30" s="112"/>
      <c r="P30" s="118"/>
      <c r="T30" s="118"/>
      <c r="X30" s="118"/>
      <c r="Y30" s="37"/>
      <c r="AA30" s="37"/>
      <c r="AB30" s="118"/>
      <c r="AC30" s="37"/>
      <c r="AE30" s="37"/>
      <c r="AF30" s="118"/>
      <c r="AG30" s="37"/>
      <c r="AI30" s="37"/>
      <c r="AJ30" s="118"/>
      <c r="AK30" s="37"/>
      <c r="AM30" s="37"/>
      <c r="AN30" s="118"/>
    </row>
    <row r="31" spans="9:40" x14ac:dyDescent="0.3">
      <c r="M31" s="42"/>
      <c r="N31" s="57"/>
      <c r="P31" s="118"/>
      <c r="T31" s="118"/>
      <c r="X31" s="118"/>
      <c r="Y31" s="37"/>
      <c r="AA31" s="37"/>
      <c r="AB31" s="118"/>
      <c r="AC31" s="37"/>
      <c r="AE31" s="37"/>
      <c r="AF31" s="118"/>
      <c r="AG31" s="37"/>
      <c r="AI31" s="37"/>
      <c r="AJ31" s="118"/>
      <c r="AK31" s="37"/>
      <c r="AM31" s="37"/>
      <c r="AN31" s="118"/>
    </row>
    <row r="32" spans="9:40" x14ac:dyDescent="0.3">
      <c r="M32" s="42"/>
      <c r="N32" s="57"/>
      <c r="P32" s="118"/>
      <c r="T32" s="118"/>
      <c r="X32" s="118"/>
      <c r="Y32" s="37"/>
      <c r="AA32" s="37"/>
      <c r="AB32" s="118"/>
      <c r="AC32" s="37"/>
      <c r="AE32" s="37"/>
      <c r="AF32" s="118"/>
      <c r="AG32" s="37"/>
      <c r="AI32" s="37"/>
      <c r="AJ32" s="118"/>
      <c r="AK32" s="37"/>
      <c r="AM32" s="37"/>
      <c r="AN32" s="118"/>
    </row>
    <row r="33" spans="1:51" x14ac:dyDescent="0.3">
      <c r="M33" s="111"/>
      <c r="N33" s="112"/>
      <c r="P33" s="118"/>
      <c r="T33" s="118"/>
      <c r="X33" s="118"/>
      <c r="Y33" s="37"/>
      <c r="AA33" s="37"/>
      <c r="AB33" s="118"/>
      <c r="AC33" s="37"/>
      <c r="AE33" s="37"/>
      <c r="AF33" s="118"/>
      <c r="AG33" s="37"/>
      <c r="AI33" s="37"/>
      <c r="AJ33" s="118"/>
      <c r="AK33" s="37"/>
      <c r="AM33" s="37"/>
      <c r="AN33" s="118"/>
    </row>
    <row r="34" spans="1:51" x14ac:dyDescent="0.3">
      <c r="M34" s="111"/>
      <c r="N34" s="112"/>
      <c r="P34" s="118"/>
      <c r="T34" s="118"/>
      <c r="X34" s="118"/>
      <c r="Y34" s="37"/>
      <c r="AA34" s="37"/>
      <c r="AB34" s="118"/>
      <c r="AC34" s="37"/>
      <c r="AE34" s="37"/>
      <c r="AF34" s="118"/>
      <c r="AG34" s="37"/>
      <c r="AI34" s="37"/>
      <c r="AJ34" s="118"/>
      <c r="AK34" s="37"/>
      <c r="AM34" s="37"/>
      <c r="AN34" s="118"/>
    </row>
    <row r="35" spans="1:51" x14ac:dyDescent="0.3">
      <c r="M35" s="111"/>
      <c r="N35" s="141"/>
      <c r="P35" s="118"/>
      <c r="T35" s="118"/>
      <c r="X35" s="118"/>
      <c r="Y35" s="37"/>
      <c r="AA35" s="37"/>
      <c r="AB35" s="118"/>
      <c r="AC35" s="37"/>
      <c r="AE35" s="37"/>
      <c r="AF35" s="118"/>
      <c r="AG35" s="37"/>
      <c r="AI35" s="37"/>
      <c r="AJ35" s="118"/>
      <c r="AK35" s="37"/>
      <c r="AM35" s="37"/>
      <c r="AN35" s="118"/>
    </row>
    <row r="36" spans="1:51" x14ac:dyDescent="0.3">
      <c r="M36" s="111"/>
      <c r="N36" s="112"/>
      <c r="P36" s="118"/>
      <c r="T36" s="118"/>
      <c r="X36" s="118"/>
      <c r="Y36" s="37"/>
      <c r="AA36" s="37"/>
      <c r="AB36" s="118"/>
      <c r="AC36" s="37"/>
      <c r="AE36" s="37"/>
      <c r="AF36" s="118"/>
      <c r="AG36" s="37"/>
      <c r="AI36" s="37"/>
      <c r="AJ36" s="118"/>
      <c r="AK36" s="37"/>
      <c r="AM36" s="37"/>
      <c r="AN36" s="118"/>
    </row>
    <row r="37" spans="1:51" s="77" customFormat="1" x14ac:dyDescent="0.3">
      <c r="A37" s="81" t="s">
        <v>49</v>
      </c>
      <c r="B37" s="75">
        <f>SUM(B2:B36)</f>
        <v>16.989999999999998</v>
      </c>
      <c r="D37" s="117"/>
      <c r="F37" s="76">
        <f>SUM(F2:F36)</f>
        <v>31750</v>
      </c>
      <c r="H37" s="117"/>
      <c r="J37" s="75">
        <f>SUM(J2:J36)</f>
        <v>9000</v>
      </c>
      <c r="L37" s="117"/>
      <c r="M37" s="80"/>
      <c r="N37" s="77">
        <f>SUM(N2:N36)</f>
        <v>856206.45999999985</v>
      </c>
      <c r="O37" s="37"/>
      <c r="P37" s="117"/>
      <c r="R37" s="76">
        <f>SUM(R2:R36)</f>
        <v>23299.83</v>
      </c>
      <c r="T37" s="117"/>
      <c r="V37" s="76">
        <f>SUM(V2:V36)</f>
        <v>75000</v>
      </c>
      <c r="X37" s="117"/>
      <c r="Z37" s="75">
        <f>SUM(Z2:Z36)</f>
        <v>29.87</v>
      </c>
      <c r="AB37" s="117"/>
      <c r="AC37" s="37"/>
      <c r="AD37" s="77">
        <f>SUM(AD2:AD36)</f>
        <v>3417.54</v>
      </c>
      <c r="AE37" s="37"/>
      <c r="AF37" s="117"/>
      <c r="AG37" s="37"/>
      <c r="AH37" s="77">
        <f>SUM(AH2:AH36)</f>
        <v>32880.78</v>
      </c>
      <c r="AI37" s="37"/>
      <c r="AJ37" s="117"/>
      <c r="AL37" s="82">
        <f>SUM(AL2:AL36)</f>
        <v>1750</v>
      </c>
      <c r="AN37" s="117"/>
      <c r="AP37" s="76">
        <f>SUM(AP2:AP36)</f>
        <v>0</v>
      </c>
      <c r="AR37" s="117"/>
      <c r="AT37" s="79">
        <f>SUM(AT2:AT36)</f>
        <v>0</v>
      </c>
      <c r="AV37" s="117"/>
      <c r="AW37" s="56"/>
      <c r="AX37" s="78">
        <f>SUM(AX2:AX36)</f>
        <v>0</v>
      </c>
      <c r="AY37" s="56"/>
    </row>
    <row r="38" spans="1:51" x14ac:dyDescent="0.3">
      <c r="P38" s="118"/>
      <c r="T38" s="118"/>
      <c r="X38" s="118"/>
      <c r="Y38" s="37"/>
      <c r="AA38" s="37"/>
      <c r="AB38" s="118"/>
      <c r="AC38" s="77"/>
      <c r="AE38" s="77"/>
      <c r="AF38" s="118"/>
      <c r="AG38" s="77"/>
      <c r="AI38" s="77"/>
      <c r="AJ38" s="118"/>
      <c r="AK38" s="37"/>
      <c r="AM38" s="37"/>
      <c r="AN38" s="118"/>
    </row>
    <row r="39" spans="1:51" x14ac:dyDescent="0.3">
      <c r="P39" s="118"/>
      <c r="T39" s="118"/>
      <c r="X39" s="118"/>
      <c r="Y39" s="37"/>
      <c r="AA39" s="37"/>
      <c r="AB39" s="118"/>
      <c r="AC39" s="37"/>
      <c r="AE39" s="37"/>
      <c r="AF39" s="118"/>
      <c r="AG39" s="37"/>
      <c r="AI39" s="37"/>
      <c r="AJ39" s="118"/>
      <c r="AK39" s="37"/>
      <c r="AM39" s="37"/>
      <c r="AN39" s="118"/>
    </row>
    <row r="40" spans="1:51" x14ac:dyDescent="0.3">
      <c r="M40" s="56"/>
      <c r="N40" s="56"/>
      <c r="P40" s="118"/>
      <c r="T40" s="118"/>
      <c r="X40" s="118"/>
      <c r="Y40" s="37"/>
      <c r="AA40" s="37"/>
      <c r="AB40" s="118"/>
      <c r="AC40" s="37"/>
      <c r="AE40" s="37"/>
      <c r="AF40" s="118"/>
      <c r="AG40" s="37"/>
      <c r="AI40" s="37"/>
      <c r="AJ40" s="118"/>
      <c r="AK40" s="37"/>
      <c r="AM40" s="37"/>
      <c r="AN40" s="118"/>
    </row>
    <row r="41" spans="1:51" x14ac:dyDescent="0.3">
      <c r="M41" s="56"/>
      <c r="N41" s="56"/>
      <c r="AC41" s="37"/>
      <c r="AE41" s="37"/>
      <c r="AG41" s="37"/>
      <c r="AI41" s="37"/>
    </row>
    <row r="42" spans="1:51" x14ac:dyDescent="0.3">
      <c r="M42" s="56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B1" workbookViewId="0">
      <selection activeCell="L20" sqref="L20"/>
    </sheetView>
  </sheetViews>
  <sheetFormatPr defaultColWidth="9.109375" defaultRowHeight="14.4" x14ac:dyDescent="0.3"/>
  <cols>
    <col min="1" max="1" width="41.88671875" style="56" customWidth="1"/>
    <col min="2" max="2" width="15" style="50" bestFit="1" customWidth="1"/>
    <col min="3" max="3" width="12.109375" style="57" bestFit="1" customWidth="1"/>
    <col min="4" max="4" width="18.109375" style="57" customWidth="1"/>
    <col min="5" max="5" width="14.88671875" style="57" customWidth="1"/>
    <col min="6" max="6" width="5.44140625" style="57" bestFit="1" customWidth="1"/>
    <col min="7" max="7" width="15.109375" style="58" bestFit="1" customWidth="1"/>
    <col min="8" max="8" width="9.109375" style="42" bestFit="1" customWidth="1"/>
    <col min="9" max="9" width="17.21875" style="42" bestFit="1" customWidth="1"/>
    <col min="10" max="10" width="14.88671875" style="42" customWidth="1"/>
    <col min="11" max="11" width="5.33203125" style="42" customWidth="1"/>
    <col min="12" max="12" width="13.5546875" style="57" bestFit="1" customWidth="1"/>
    <col min="13" max="13" width="15.109375" style="61" bestFit="1" customWidth="1"/>
    <col min="14" max="16384" width="9.109375" style="42"/>
  </cols>
  <sheetData>
    <row r="1" spans="1:14" x14ac:dyDescent="0.3">
      <c r="A1" s="1" t="s">
        <v>13</v>
      </c>
      <c r="B1" s="43" t="s">
        <v>34</v>
      </c>
      <c r="C1" s="44" t="s">
        <v>37</v>
      </c>
      <c r="D1" s="45" t="s">
        <v>38</v>
      </c>
      <c r="E1" s="46" t="s">
        <v>39</v>
      </c>
      <c r="F1" s="47"/>
      <c r="G1" s="48" t="s">
        <v>36</v>
      </c>
      <c r="H1" s="44" t="s">
        <v>37</v>
      </c>
      <c r="I1" s="45" t="s">
        <v>38</v>
      </c>
      <c r="J1" s="46" t="s">
        <v>39</v>
      </c>
      <c r="K1" s="46"/>
      <c r="L1" s="61" t="s">
        <v>35</v>
      </c>
      <c r="M1" s="61" t="s">
        <v>44</v>
      </c>
    </row>
    <row r="2" spans="1:14" x14ac:dyDescent="0.3">
      <c r="A2" s="49" t="s">
        <v>19</v>
      </c>
      <c r="B2" s="50">
        <v>29762</v>
      </c>
      <c r="C2" s="110">
        <v>493965</v>
      </c>
      <c r="D2" s="23">
        <v>29762</v>
      </c>
      <c r="E2" s="5">
        <v>44215</v>
      </c>
      <c r="F2" s="51"/>
      <c r="G2" s="50">
        <v>5855</v>
      </c>
      <c r="H2" s="110">
        <v>493965</v>
      </c>
      <c r="I2" s="23">
        <v>5855</v>
      </c>
      <c r="J2" s="5">
        <v>44215</v>
      </c>
      <c r="K2" s="5"/>
      <c r="L2" s="57">
        <f t="shared" ref="L2:L18" si="0">B2+G2</f>
        <v>35617</v>
      </c>
      <c r="M2" s="61">
        <f>SUM(D2,I2)</f>
        <v>35617</v>
      </c>
    </row>
    <row r="3" spans="1:14" x14ac:dyDescent="0.3">
      <c r="A3" s="3" t="s">
        <v>20</v>
      </c>
      <c r="B3" s="50">
        <v>120297</v>
      </c>
      <c r="C3" s="54" t="s">
        <v>65</v>
      </c>
      <c r="D3" s="54" t="s">
        <v>65</v>
      </c>
      <c r="E3" s="54" t="s">
        <v>65</v>
      </c>
      <c r="F3" s="51"/>
      <c r="G3" s="50">
        <v>5855</v>
      </c>
      <c r="H3" s="110">
        <v>493967</v>
      </c>
      <c r="I3" s="23">
        <v>5855</v>
      </c>
      <c r="J3" s="5">
        <v>44215</v>
      </c>
      <c r="K3" s="5"/>
      <c r="L3" s="57">
        <f t="shared" si="0"/>
        <v>126152</v>
      </c>
      <c r="M3" s="61">
        <f>SUM(D47,I3)</f>
        <v>126152</v>
      </c>
    </row>
    <row r="4" spans="1:14" x14ac:dyDescent="0.3">
      <c r="A4" s="49" t="s">
        <v>21</v>
      </c>
      <c r="B4" s="50">
        <v>113165</v>
      </c>
      <c r="C4" s="110">
        <v>493974</v>
      </c>
      <c r="D4" s="23">
        <v>113165</v>
      </c>
      <c r="E4" s="5">
        <v>44215</v>
      </c>
      <c r="F4" s="51"/>
      <c r="G4" s="50">
        <v>5855</v>
      </c>
      <c r="H4" s="110">
        <v>493974</v>
      </c>
      <c r="I4" s="23">
        <v>5855</v>
      </c>
      <c r="J4" s="5">
        <v>44215</v>
      </c>
      <c r="K4" s="5"/>
      <c r="L4" s="57">
        <f t="shared" si="0"/>
        <v>119020</v>
      </c>
      <c r="M4" s="61">
        <f t="shared" ref="M4:M17" si="1">SUM(D4,I4)</f>
        <v>119020</v>
      </c>
    </row>
    <row r="5" spans="1:14" x14ac:dyDescent="0.3">
      <c r="A5" s="3" t="s">
        <v>22</v>
      </c>
      <c r="B5" s="50">
        <v>29865</v>
      </c>
      <c r="C5" s="110">
        <v>493979</v>
      </c>
      <c r="D5" s="23">
        <v>29865</v>
      </c>
      <c r="E5" s="5">
        <v>44215</v>
      </c>
      <c r="F5" s="51"/>
      <c r="G5" s="50">
        <v>5855</v>
      </c>
      <c r="H5" s="110">
        <v>493979</v>
      </c>
      <c r="I5" s="23">
        <v>5855</v>
      </c>
      <c r="J5" s="5">
        <v>44215</v>
      </c>
      <c r="K5" s="5"/>
      <c r="L5" s="57">
        <f t="shared" si="0"/>
        <v>35720</v>
      </c>
      <c r="M5" s="61">
        <f t="shared" si="1"/>
        <v>35720</v>
      </c>
    </row>
    <row r="6" spans="1:14" x14ac:dyDescent="0.3">
      <c r="A6" s="3" t="s">
        <v>23</v>
      </c>
      <c r="B6" s="50">
        <v>50460</v>
      </c>
      <c r="C6" s="110">
        <v>493981</v>
      </c>
      <c r="D6" s="23">
        <v>50460</v>
      </c>
      <c r="E6" s="5">
        <v>44215</v>
      </c>
      <c r="F6" s="51"/>
      <c r="G6" s="50">
        <v>5855</v>
      </c>
      <c r="H6" s="110">
        <v>493981</v>
      </c>
      <c r="I6" s="23">
        <v>5855</v>
      </c>
      <c r="J6" s="5">
        <v>44215</v>
      </c>
      <c r="K6" s="5"/>
      <c r="L6" s="57">
        <f t="shared" si="0"/>
        <v>56315</v>
      </c>
      <c r="M6" s="61">
        <f t="shared" si="1"/>
        <v>56315</v>
      </c>
    </row>
    <row r="7" spans="1:14" x14ac:dyDescent="0.3">
      <c r="A7" s="3" t="s">
        <v>24</v>
      </c>
      <c r="B7" s="50">
        <v>19032</v>
      </c>
      <c r="C7" s="110">
        <v>493982</v>
      </c>
      <c r="D7" s="23">
        <v>19032</v>
      </c>
      <c r="E7" s="5">
        <v>44215</v>
      </c>
      <c r="F7" s="51"/>
      <c r="G7" s="50">
        <v>5855</v>
      </c>
      <c r="H7" s="110">
        <v>493982</v>
      </c>
      <c r="I7" s="23">
        <v>5855</v>
      </c>
      <c r="J7" s="5">
        <v>44215</v>
      </c>
      <c r="K7" s="5"/>
      <c r="L7" s="57">
        <f t="shared" si="0"/>
        <v>24887</v>
      </c>
      <c r="M7" s="61">
        <f t="shared" si="1"/>
        <v>24887</v>
      </c>
    </row>
    <row r="8" spans="1:14" x14ac:dyDescent="0.3">
      <c r="A8" s="3" t="s">
        <v>25</v>
      </c>
      <c r="B8" s="50">
        <v>140190</v>
      </c>
      <c r="C8" s="110">
        <v>493984</v>
      </c>
      <c r="D8" s="23">
        <v>140190</v>
      </c>
      <c r="E8" s="5">
        <v>44215</v>
      </c>
      <c r="F8" s="51"/>
      <c r="G8" s="50">
        <v>5855</v>
      </c>
      <c r="H8" s="110">
        <v>493984</v>
      </c>
      <c r="I8" s="23">
        <v>5855</v>
      </c>
      <c r="J8" s="5">
        <v>44215</v>
      </c>
      <c r="K8" s="5"/>
      <c r="L8" s="57">
        <f t="shared" si="0"/>
        <v>146045</v>
      </c>
      <c r="M8" s="61">
        <f t="shared" si="1"/>
        <v>146045</v>
      </c>
    </row>
    <row r="9" spans="1:14" x14ac:dyDescent="0.3">
      <c r="A9" s="49" t="s">
        <v>41</v>
      </c>
      <c r="B9" s="50">
        <v>92306</v>
      </c>
      <c r="C9" s="110">
        <v>493985</v>
      </c>
      <c r="D9" s="23">
        <v>92306</v>
      </c>
      <c r="E9" s="5">
        <v>44215</v>
      </c>
      <c r="F9" s="51"/>
      <c r="G9" s="50">
        <v>5855</v>
      </c>
      <c r="H9" s="110">
        <v>493985</v>
      </c>
      <c r="I9" s="23">
        <v>5855</v>
      </c>
      <c r="J9" s="5">
        <v>44215</v>
      </c>
      <c r="K9" s="5"/>
      <c r="L9" s="57">
        <f t="shared" si="0"/>
        <v>98161</v>
      </c>
      <c r="M9" s="61">
        <f t="shared" si="1"/>
        <v>98161</v>
      </c>
    </row>
    <row r="10" spans="1:14" ht="28.8" x14ac:dyDescent="0.3">
      <c r="A10" s="3" t="s">
        <v>26</v>
      </c>
      <c r="B10" s="50">
        <v>87678</v>
      </c>
      <c r="C10" s="110">
        <v>493989</v>
      </c>
      <c r="D10" s="23">
        <v>87678</v>
      </c>
      <c r="E10" s="5">
        <v>44215</v>
      </c>
      <c r="F10" s="51"/>
      <c r="G10" s="50">
        <v>5855</v>
      </c>
      <c r="H10" s="110">
        <v>493989</v>
      </c>
      <c r="I10" s="23">
        <v>5855</v>
      </c>
      <c r="J10" s="5">
        <v>44215</v>
      </c>
      <c r="K10" s="5"/>
      <c r="L10" s="57">
        <f t="shared" si="0"/>
        <v>93533</v>
      </c>
      <c r="M10" s="61">
        <f t="shared" si="1"/>
        <v>93533</v>
      </c>
    </row>
    <row r="11" spans="1:14" x14ac:dyDescent="0.3">
      <c r="A11" s="3" t="s">
        <v>27</v>
      </c>
      <c r="B11" s="50">
        <v>40224</v>
      </c>
      <c r="C11" s="110">
        <v>493990</v>
      </c>
      <c r="D11" s="23">
        <v>40224</v>
      </c>
      <c r="E11" s="5">
        <v>44215</v>
      </c>
      <c r="F11" s="51"/>
      <c r="G11" s="50">
        <v>5855</v>
      </c>
      <c r="H11" s="110">
        <v>493990</v>
      </c>
      <c r="I11" s="23">
        <v>5855</v>
      </c>
      <c r="J11" s="5">
        <v>44215</v>
      </c>
      <c r="K11" s="5"/>
      <c r="L11" s="57">
        <f t="shared" si="0"/>
        <v>46079</v>
      </c>
      <c r="M11" s="61">
        <f t="shared" si="1"/>
        <v>46079</v>
      </c>
      <c r="N11" s="55"/>
    </row>
    <row r="12" spans="1:14" x14ac:dyDescent="0.3">
      <c r="A12" s="3" t="s">
        <v>28</v>
      </c>
      <c r="B12" s="50">
        <v>55522</v>
      </c>
      <c r="C12" s="110">
        <v>493992</v>
      </c>
      <c r="D12" s="23">
        <v>55522</v>
      </c>
      <c r="E12" s="5">
        <v>44215</v>
      </c>
      <c r="F12" s="51"/>
      <c r="G12" s="50">
        <v>5855</v>
      </c>
      <c r="H12" s="110">
        <v>493992</v>
      </c>
      <c r="I12" s="23">
        <v>5855</v>
      </c>
      <c r="J12" s="5">
        <v>44215</v>
      </c>
      <c r="K12" s="5"/>
      <c r="L12" s="57">
        <f t="shared" si="0"/>
        <v>61377</v>
      </c>
      <c r="M12" s="61">
        <f t="shared" si="1"/>
        <v>61377</v>
      </c>
    </row>
    <row r="13" spans="1:14" x14ac:dyDescent="0.3">
      <c r="A13" s="3" t="s">
        <v>29</v>
      </c>
      <c r="B13" s="50">
        <v>274348</v>
      </c>
      <c r="C13" s="110">
        <v>493996</v>
      </c>
      <c r="D13" s="23">
        <v>274348</v>
      </c>
      <c r="E13" s="5">
        <v>44215</v>
      </c>
      <c r="F13" s="51"/>
      <c r="G13" s="50">
        <v>5855</v>
      </c>
      <c r="H13" s="110">
        <v>493996</v>
      </c>
      <c r="I13" s="23">
        <v>5855</v>
      </c>
      <c r="J13" s="5">
        <v>44215</v>
      </c>
      <c r="K13" s="5"/>
      <c r="L13" s="57">
        <f t="shared" si="0"/>
        <v>280203</v>
      </c>
      <c r="M13" s="61">
        <f t="shared" si="1"/>
        <v>280203</v>
      </c>
    </row>
    <row r="14" spans="1:14" x14ac:dyDescent="0.3">
      <c r="A14" s="3" t="s">
        <v>30</v>
      </c>
      <c r="B14" s="50">
        <v>27649</v>
      </c>
      <c r="C14" s="110">
        <v>493997</v>
      </c>
      <c r="D14" s="23">
        <v>27649</v>
      </c>
      <c r="E14" s="5">
        <v>44215</v>
      </c>
      <c r="F14" s="51"/>
      <c r="G14" s="50">
        <v>5855</v>
      </c>
      <c r="H14" s="110">
        <v>493997</v>
      </c>
      <c r="I14" s="23">
        <v>5855</v>
      </c>
      <c r="J14" s="5">
        <v>44215</v>
      </c>
      <c r="K14" s="5"/>
      <c r="L14" s="57">
        <f t="shared" si="0"/>
        <v>33504</v>
      </c>
      <c r="M14" s="61">
        <f t="shared" si="1"/>
        <v>33504</v>
      </c>
    </row>
    <row r="15" spans="1:14" x14ac:dyDescent="0.3">
      <c r="A15" s="3" t="s">
        <v>31</v>
      </c>
      <c r="B15" s="50">
        <v>63884</v>
      </c>
      <c r="C15" s="110">
        <v>494001</v>
      </c>
      <c r="D15" s="23">
        <v>63884</v>
      </c>
      <c r="E15" s="5">
        <v>44215</v>
      </c>
      <c r="F15" s="51"/>
      <c r="G15" s="50">
        <v>5855</v>
      </c>
      <c r="H15" s="110">
        <v>494001</v>
      </c>
      <c r="I15" s="23">
        <v>5855</v>
      </c>
      <c r="J15" s="5">
        <v>44215</v>
      </c>
      <c r="K15" s="5"/>
      <c r="L15" s="57">
        <f t="shared" si="0"/>
        <v>69739</v>
      </c>
      <c r="M15" s="61">
        <f t="shared" si="1"/>
        <v>69739</v>
      </c>
    </row>
    <row r="16" spans="1:14" x14ac:dyDescent="0.3">
      <c r="A16" s="3" t="s">
        <v>32</v>
      </c>
      <c r="B16" s="50">
        <v>67986</v>
      </c>
      <c r="C16" s="110">
        <v>494002</v>
      </c>
      <c r="D16" s="23">
        <v>67986</v>
      </c>
      <c r="E16" s="5">
        <v>44215</v>
      </c>
      <c r="F16" s="51"/>
      <c r="G16" s="50">
        <v>5855</v>
      </c>
      <c r="H16" s="110">
        <v>494002</v>
      </c>
      <c r="I16" s="23">
        <v>5855</v>
      </c>
      <c r="J16" s="5">
        <v>44215</v>
      </c>
      <c r="K16" s="5"/>
      <c r="L16" s="57">
        <f t="shared" si="0"/>
        <v>73841</v>
      </c>
      <c r="M16" s="61">
        <f t="shared" si="1"/>
        <v>73841</v>
      </c>
    </row>
    <row r="17" spans="1:13" ht="28.8" x14ac:dyDescent="0.3">
      <c r="A17" s="4" t="s">
        <v>33</v>
      </c>
      <c r="B17" s="50">
        <v>61856</v>
      </c>
      <c r="C17" s="110">
        <v>494003</v>
      </c>
      <c r="D17" s="23">
        <v>61856</v>
      </c>
      <c r="E17" s="5">
        <v>44215</v>
      </c>
      <c r="F17" s="51"/>
      <c r="G17" s="50">
        <v>5855</v>
      </c>
      <c r="H17" s="110">
        <v>494003</v>
      </c>
      <c r="I17" s="23">
        <v>5855</v>
      </c>
      <c r="J17" s="5">
        <v>44215</v>
      </c>
      <c r="K17" s="5"/>
      <c r="L17" s="57">
        <f t="shared" si="0"/>
        <v>67711</v>
      </c>
      <c r="M17" s="61">
        <f t="shared" si="1"/>
        <v>67711</v>
      </c>
    </row>
    <row r="18" spans="1:13" x14ac:dyDescent="0.3">
      <c r="B18" s="50">
        <f>SUM(B2:B17)</f>
        <v>1274224</v>
      </c>
      <c r="D18" s="50">
        <f>SUM(D2:D17,D47)</f>
        <v>1274224</v>
      </c>
      <c r="G18" s="58">
        <f>SUM(G2:G17)</f>
        <v>93680</v>
      </c>
      <c r="H18" s="52"/>
      <c r="I18" s="50">
        <f>SUM(I2:I17)</f>
        <v>93680</v>
      </c>
      <c r="J18" s="52"/>
      <c r="K18" s="52"/>
      <c r="L18" s="50">
        <f t="shared" si="0"/>
        <v>1367904</v>
      </c>
      <c r="M18" s="61">
        <f>SUM(M2:M17)</f>
        <v>1367904</v>
      </c>
    </row>
    <row r="21" spans="1:13" x14ac:dyDescent="0.3">
      <c r="A21" s="40" t="s">
        <v>43</v>
      </c>
      <c r="C21" s="44" t="s">
        <v>37</v>
      </c>
      <c r="D21" s="45" t="s">
        <v>38</v>
      </c>
      <c r="E21" s="46" t="s">
        <v>39</v>
      </c>
      <c r="F21" s="47"/>
    </row>
    <row r="22" spans="1:13" x14ac:dyDescent="0.3">
      <c r="A22" s="34" t="s">
        <v>92</v>
      </c>
      <c r="B22" s="50">
        <v>839</v>
      </c>
      <c r="C22" s="110">
        <v>493964</v>
      </c>
      <c r="D22" s="23">
        <v>839</v>
      </c>
      <c r="E22" s="5">
        <v>44215</v>
      </c>
      <c r="F22" s="51"/>
    </row>
    <row r="23" spans="1:13" x14ac:dyDescent="0.3">
      <c r="A23" s="34" t="s">
        <v>93</v>
      </c>
      <c r="B23" s="50">
        <v>287</v>
      </c>
      <c r="C23" s="110">
        <v>493966</v>
      </c>
      <c r="D23" s="23">
        <v>287</v>
      </c>
      <c r="E23" s="5">
        <v>44215</v>
      </c>
      <c r="F23" s="51"/>
    </row>
    <row r="24" spans="1:13" x14ac:dyDescent="0.3">
      <c r="A24" s="34" t="s">
        <v>94</v>
      </c>
      <c r="B24" s="50">
        <v>6024</v>
      </c>
      <c r="C24" s="110">
        <v>493968</v>
      </c>
      <c r="D24" s="23">
        <v>6024</v>
      </c>
      <c r="E24" s="5">
        <v>44215</v>
      </c>
      <c r="F24" s="51"/>
      <c r="I24" s="39"/>
      <c r="J24" s="39"/>
      <c r="K24" s="39"/>
    </row>
    <row r="25" spans="1:13" x14ac:dyDescent="0.3">
      <c r="A25" s="34" t="s">
        <v>95</v>
      </c>
      <c r="B25" s="50">
        <v>254</v>
      </c>
      <c r="C25" s="110">
        <v>493969</v>
      </c>
      <c r="D25" s="23">
        <v>254</v>
      </c>
      <c r="E25" s="5">
        <v>44215</v>
      </c>
      <c r="F25" s="51"/>
      <c r="I25" s="39"/>
      <c r="J25" s="39"/>
      <c r="K25" s="39"/>
    </row>
    <row r="26" spans="1:13" x14ac:dyDescent="0.3">
      <c r="A26" s="34" t="s">
        <v>96</v>
      </c>
      <c r="B26" s="50">
        <v>3027</v>
      </c>
      <c r="C26" s="110">
        <v>493970</v>
      </c>
      <c r="D26" s="23">
        <v>3027</v>
      </c>
      <c r="E26" s="5">
        <v>44215</v>
      </c>
      <c r="F26" s="51"/>
      <c r="I26" s="39"/>
      <c r="J26" s="39"/>
      <c r="K26" s="39"/>
    </row>
    <row r="27" spans="1:13" x14ac:dyDescent="0.3">
      <c r="A27" s="34" t="s">
        <v>97</v>
      </c>
      <c r="B27" s="50">
        <v>3089</v>
      </c>
      <c r="C27" s="110">
        <v>493971</v>
      </c>
      <c r="D27" s="23">
        <v>3089</v>
      </c>
      <c r="E27" s="5">
        <v>44215</v>
      </c>
      <c r="F27" s="51"/>
      <c r="I27" s="59"/>
      <c r="J27" s="59"/>
      <c r="K27" s="59"/>
    </row>
    <row r="28" spans="1:13" x14ac:dyDescent="0.3">
      <c r="A28" s="34" t="s">
        <v>98</v>
      </c>
      <c r="B28" s="50">
        <v>823</v>
      </c>
      <c r="C28" s="110">
        <v>493972</v>
      </c>
      <c r="D28" s="23">
        <v>823</v>
      </c>
      <c r="E28" s="5">
        <v>44215</v>
      </c>
      <c r="F28" s="51"/>
    </row>
    <row r="29" spans="1:13" x14ac:dyDescent="0.3">
      <c r="A29" s="34" t="s">
        <v>99</v>
      </c>
      <c r="B29" s="50">
        <v>2048</v>
      </c>
      <c r="C29" s="110">
        <v>493973</v>
      </c>
      <c r="D29" s="23">
        <v>2048</v>
      </c>
      <c r="E29" s="5">
        <v>44215</v>
      </c>
      <c r="F29" s="51"/>
    </row>
    <row r="30" spans="1:13" x14ac:dyDescent="0.3">
      <c r="A30" s="34" t="s">
        <v>100</v>
      </c>
      <c r="B30" s="50">
        <v>2294</v>
      </c>
      <c r="C30" s="110">
        <v>493975</v>
      </c>
      <c r="D30" s="23">
        <v>2294</v>
      </c>
      <c r="E30" s="5">
        <v>44215</v>
      </c>
      <c r="F30" s="51"/>
    </row>
    <row r="31" spans="1:13" x14ac:dyDescent="0.3">
      <c r="A31" s="34" t="s">
        <v>101</v>
      </c>
      <c r="B31" s="50">
        <v>1534</v>
      </c>
      <c r="C31" s="110">
        <v>493976</v>
      </c>
      <c r="D31" s="23">
        <v>1534</v>
      </c>
      <c r="E31" s="5">
        <v>44215</v>
      </c>
      <c r="F31" s="51"/>
    </row>
    <row r="32" spans="1:13" x14ac:dyDescent="0.3">
      <c r="A32" s="34" t="s">
        <v>102</v>
      </c>
      <c r="B32" s="50">
        <v>584</v>
      </c>
      <c r="C32" s="110">
        <v>493977</v>
      </c>
      <c r="D32" s="23">
        <v>584</v>
      </c>
      <c r="E32" s="5">
        <v>44215</v>
      </c>
      <c r="F32" s="51"/>
    </row>
    <row r="33" spans="1:13" x14ac:dyDescent="0.3">
      <c r="A33" s="34" t="s">
        <v>103</v>
      </c>
      <c r="B33" s="50">
        <v>610</v>
      </c>
      <c r="C33" s="110">
        <v>493978</v>
      </c>
      <c r="D33" s="23">
        <v>610</v>
      </c>
      <c r="E33" s="5">
        <v>44215</v>
      </c>
      <c r="F33" s="51"/>
    </row>
    <row r="34" spans="1:13" x14ac:dyDescent="0.3">
      <c r="A34" s="34" t="s">
        <v>104</v>
      </c>
      <c r="B34" s="50">
        <v>1448</v>
      </c>
      <c r="C34" s="110">
        <v>493980</v>
      </c>
      <c r="D34" s="23">
        <v>1448</v>
      </c>
      <c r="E34" s="5">
        <v>44215</v>
      </c>
      <c r="F34" s="51"/>
    </row>
    <row r="35" spans="1:13" x14ac:dyDescent="0.3">
      <c r="A35" s="34" t="s">
        <v>105</v>
      </c>
      <c r="B35" s="50">
        <v>5401</v>
      </c>
      <c r="C35" s="110">
        <v>493983</v>
      </c>
      <c r="D35" s="23">
        <v>5401</v>
      </c>
      <c r="E35" s="5">
        <v>44215</v>
      </c>
      <c r="F35" s="51"/>
    </row>
    <row r="36" spans="1:13" x14ac:dyDescent="0.3">
      <c r="A36" s="34" t="s">
        <v>106</v>
      </c>
      <c r="B36" s="50">
        <v>3145</v>
      </c>
      <c r="C36" s="110">
        <v>493986</v>
      </c>
      <c r="D36" s="23">
        <v>3145</v>
      </c>
      <c r="E36" s="5">
        <v>44215</v>
      </c>
      <c r="F36" s="51"/>
    </row>
    <row r="37" spans="1:13" x14ac:dyDescent="0.3">
      <c r="A37" s="34" t="s">
        <v>107</v>
      </c>
      <c r="B37" s="50">
        <v>3575</v>
      </c>
      <c r="C37" s="110">
        <v>493987</v>
      </c>
      <c r="D37" s="23">
        <v>3575</v>
      </c>
      <c r="E37" s="5">
        <v>44215</v>
      </c>
      <c r="F37" s="51"/>
    </row>
    <row r="38" spans="1:13" x14ac:dyDescent="0.3">
      <c r="A38" s="34" t="s">
        <v>108</v>
      </c>
      <c r="B38" s="50">
        <v>5639</v>
      </c>
      <c r="C38" s="110">
        <v>493988</v>
      </c>
      <c r="D38" s="23">
        <v>5639</v>
      </c>
      <c r="E38" s="5">
        <v>44215</v>
      </c>
      <c r="F38" s="51"/>
    </row>
    <row r="39" spans="1:13" x14ac:dyDescent="0.3">
      <c r="A39" s="34" t="s">
        <v>109</v>
      </c>
      <c r="B39" s="50">
        <v>3581</v>
      </c>
      <c r="C39" s="110">
        <v>493991</v>
      </c>
      <c r="D39" s="23">
        <v>3581</v>
      </c>
      <c r="E39" s="5">
        <v>44215</v>
      </c>
      <c r="F39" s="51"/>
    </row>
    <row r="40" spans="1:13" x14ac:dyDescent="0.3">
      <c r="A40" s="34" t="s">
        <v>110</v>
      </c>
      <c r="B40" s="50">
        <v>3102</v>
      </c>
      <c r="C40" s="110">
        <v>493993</v>
      </c>
      <c r="D40" s="23">
        <v>3102</v>
      </c>
      <c r="E40" s="5">
        <v>44215</v>
      </c>
      <c r="F40" s="51"/>
    </row>
    <row r="41" spans="1:13" x14ac:dyDescent="0.3">
      <c r="A41" s="34" t="s">
        <v>111</v>
      </c>
      <c r="B41" s="50">
        <v>3539</v>
      </c>
      <c r="C41" s="110">
        <v>493994</v>
      </c>
      <c r="D41" s="23">
        <v>3539</v>
      </c>
      <c r="E41" s="5">
        <v>44215</v>
      </c>
      <c r="F41" s="51"/>
    </row>
    <row r="42" spans="1:13" x14ac:dyDescent="0.3">
      <c r="A42" s="34" t="s">
        <v>112</v>
      </c>
      <c r="B42" s="50">
        <v>467</v>
      </c>
      <c r="C42" s="110">
        <v>493995</v>
      </c>
      <c r="D42" s="23">
        <v>467</v>
      </c>
      <c r="E42" s="5">
        <v>44215</v>
      </c>
      <c r="F42" s="51"/>
    </row>
    <row r="43" spans="1:13" x14ac:dyDescent="0.3">
      <c r="A43" s="34" t="s">
        <v>113</v>
      </c>
      <c r="B43" s="50">
        <v>1349</v>
      </c>
      <c r="C43" s="110">
        <v>493998</v>
      </c>
      <c r="D43" s="23">
        <v>1349</v>
      </c>
      <c r="E43" s="5">
        <v>44215</v>
      </c>
      <c r="F43" s="51"/>
    </row>
    <row r="44" spans="1:13" x14ac:dyDescent="0.3">
      <c r="A44" s="34" t="s">
        <v>114</v>
      </c>
      <c r="B44" s="50">
        <v>4247</v>
      </c>
      <c r="C44" s="110">
        <v>493999</v>
      </c>
      <c r="D44" s="23">
        <v>4247</v>
      </c>
      <c r="E44" s="5">
        <v>44215</v>
      </c>
      <c r="F44" s="51"/>
    </row>
    <row r="45" spans="1:13" x14ac:dyDescent="0.3">
      <c r="A45" s="34" t="s">
        <v>115</v>
      </c>
      <c r="B45" s="50">
        <v>12478</v>
      </c>
      <c r="C45" s="110">
        <v>494000</v>
      </c>
      <c r="D45" s="23">
        <v>12478</v>
      </c>
      <c r="E45" s="5">
        <v>44215</v>
      </c>
      <c r="F45" s="51"/>
    </row>
    <row r="46" spans="1:13" x14ac:dyDescent="0.3">
      <c r="A46" s="34" t="s">
        <v>20</v>
      </c>
      <c r="B46" s="50">
        <v>50913</v>
      </c>
      <c r="C46" s="110">
        <v>493967</v>
      </c>
      <c r="D46" s="23">
        <v>50913</v>
      </c>
      <c r="E46" s="5">
        <v>44215</v>
      </c>
      <c r="F46" s="51"/>
    </row>
    <row r="47" spans="1:13" s="41" customFormat="1" x14ac:dyDescent="0.3">
      <c r="A47" s="40" t="s">
        <v>35</v>
      </c>
      <c r="B47" s="60">
        <f t="shared" ref="B47" si="2">SUM(B22:B46)</f>
        <v>120297</v>
      </c>
      <c r="C47" s="60"/>
      <c r="D47" s="60">
        <f>SUM(D22:D46)</f>
        <v>120297</v>
      </c>
      <c r="E47" s="61"/>
      <c r="F47" s="61"/>
      <c r="G47" s="53"/>
      <c r="L47" s="61"/>
      <c r="M47" s="61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90" zoomScaleNormal="90" workbookViewId="0">
      <selection activeCell="A3" sqref="A3"/>
    </sheetView>
  </sheetViews>
  <sheetFormatPr defaultColWidth="8.88671875" defaultRowHeight="14.4" x14ac:dyDescent="0.3"/>
  <cols>
    <col min="1" max="1" width="39.44140625" style="56" customWidth="1"/>
    <col min="2" max="2" width="12" style="76" bestFit="1" customWidth="1"/>
    <col min="3" max="3" width="9.44140625" style="56" bestFit="1" customWidth="1"/>
    <col min="4" max="4" width="11.6640625" style="56" bestFit="1" customWidth="1"/>
    <col min="5" max="5" width="2.88671875" style="116" customWidth="1"/>
    <col min="6" max="6" width="38.44140625" style="56" customWidth="1"/>
    <col min="7" max="7" width="13.5546875" style="56" customWidth="1"/>
    <col min="8" max="8" width="9.44140625" style="56" bestFit="1" customWidth="1"/>
    <col min="9" max="9" width="10.5546875" style="56" bestFit="1" customWidth="1"/>
    <col min="10" max="10" width="2.88671875" style="116" customWidth="1"/>
    <col min="11" max="11" width="38.44140625" style="56" customWidth="1"/>
    <col min="12" max="12" width="13.109375" style="56" bestFit="1" customWidth="1"/>
    <col min="13" max="13" width="9.44140625" style="56" bestFit="1" customWidth="1"/>
    <col min="14" max="14" width="11.6640625" style="56" bestFit="1" customWidth="1"/>
    <col min="15" max="15" width="2.88671875" style="116" customWidth="1"/>
    <col min="16" max="16" width="38.44140625" style="56" customWidth="1"/>
    <col min="17" max="17" width="13.109375" style="56" bestFit="1" customWidth="1"/>
    <col min="18" max="18" width="9.44140625" style="56" bestFit="1" customWidth="1"/>
    <col min="19" max="19" width="11.6640625" style="56" bestFit="1" customWidth="1"/>
    <col min="20" max="20" width="2.88671875" style="116" customWidth="1"/>
    <col min="21" max="21" width="34.77734375" style="56" customWidth="1"/>
    <col min="22" max="16384" width="8.88671875" style="56"/>
  </cols>
  <sheetData>
    <row r="1" spans="1:24" x14ac:dyDescent="0.3">
      <c r="A1" s="70" t="s">
        <v>82</v>
      </c>
      <c r="B1" s="70"/>
      <c r="C1" s="83" t="s">
        <v>62</v>
      </c>
      <c r="D1" s="40" t="s">
        <v>63</v>
      </c>
      <c r="F1" s="70" t="s">
        <v>265</v>
      </c>
      <c r="G1" s="40"/>
      <c r="H1" s="83" t="s">
        <v>62</v>
      </c>
      <c r="I1" s="40" t="s">
        <v>63</v>
      </c>
      <c r="K1" s="70" t="s">
        <v>88</v>
      </c>
      <c r="L1" s="40"/>
      <c r="M1" s="83" t="s">
        <v>62</v>
      </c>
      <c r="N1" s="40" t="s">
        <v>63</v>
      </c>
      <c r="P1" s="70" t="s">
        <v>91</v>
      </c>
      <c r="Q1" s="40"/>
      <c r="R1" s="83" t="s">
        <v>62</v>
      </c>
      <c r="S1" s="40" t="s">
        <v>63</v>
      </c>
      <c r="U1" s="70" t="s">
        <v>64</v>
      </c>
      <c r="V1" s="40"/>
      <c r="W1" s="83" t="s">
        <v>62</v>
      </c>
      <c r="X1" s="40" t="s">
        <v>63</v>
      </c>
    </row>
    <row r="2" spans="1:24" ht="43.2" x14ac:dyDescent="0.3">
      <c r="A2" s="127" t="s">
        <v>267</v>
      </c>
      <c r="B2" s="38">
        <v>18.71</v>
      </c>
      <c r="C2" s="84">
        <v>493897</v>
      </c>
      <c r="D2" s="37">
        <v>44182</v>
      </c>
      <c r="F2" s="127" t="s">
        <v>272</v>
      </c>
      <c r="G2" s="38">
        <v>3425.39</v>
      </c>
      <c r="H2" s="136">
        <v>494128</v>
      </c>
      <c r="I2" s="37">
        <v>44238</v>
      </c>
      <c r="L2" s="38"/>
      <c r="N2" s="37"/>
      <c r="Q2" s="38"/>
      <c r="S2" s="37"/>
    </row>
    <row r="3" spans="1:24" ht="43.2" x14ac:dyDescent="0.3">
      <c r="A3" s="127" t="s">
        <v>268</v>
      </c>
      <c r="B3" s="38">
        <v>47.25</v>
      </c>
      <c r="C3" s="136">
        <v>493946</v>
      </c>
      <c r="D3" s="37">
        <v>44204</v>
      </c>
      <c r="F3" s="127" t="s">
        <v>273</v>
      </c>
      <c r="G3" s="38">
        <v>9345.57</v>
      </c>
      <c r="H3" s="136">
        <v>494129</v>
      </c>
      <c r="I3" s="37">
        <v>44238</v>
      </c>
      <c r="L3" s="38"/>
      <c r="M3" s="84"/>
      <c r="N3" s="37"/>
      <c r="Q3" s="38"/>
      <c r="R3" s="84"/>
      <c r="S3" s="37"/>
    </row>
    <row r="4" spans="1:24" ht="43.2" x14ac:dyDescent="0.3">
      <c r="A4" s="127" t="s">
        <v>269</v>
      </c>
      <c r="B4" s="38">
        <v>11.46</v>
      </c>
      <c r="C4" s="136">
        <v>493947</v>
      </c>
      <c r="D4" s="37">
        <v>44204</v>
      </c>
      <c r="F4" s="127" t="s">
        <v>274</v>
      </c>
      <c r="G4" s="38">
        <v>5025.1400000000003</v>
      </c>
      <c r="H4" s="136">
        <v>494130</v>
      </c>
      <c r="I4" s="37">
        <v>44238</v>
      </c>
      <c r="L4" s="38"/>
      <c r="M4" s="84"/>
      <c r="N4" s="37"/>
      <c r="Q4" s="38"/>
      <c r="R4" s="84"/>
      <c r="S4" s="37"/>
    </row>
    <row r="5" spans="1:24" ht="43.2" x14ac:dyDescent="0.3">
      <c r="A5" s="127" t="s">
        <v>270</v>
      </c>
      <c r="B5" s="38">
        <v>32.54</v>
      </c>
      <c r="C5" s="136">
        <v>493950</v>
      </c>
      <c r="D5" s="37">
        <v>44204</v>
      </c>
      <c r="F5" s="127" t="s">
        <v>275</v>
      </c>
      <c r="G5" s="38">
        <v>1742.58</v>
      </c>
      <c r="H5" s="136">
        <v>494131</v>
      </c>
      <c r="I5" s="37">
        <v>44238</v>
      </c>
      <c r="L5" s="38"/>
      <c r="M5" s="84"/>
      <c r="N5" s="37"/>
      <c r="Q5" s="38"/>
      <c r="R5" s="84"/>
      <c r="S5" s="37"/>
    </row>
    <row r="6" spans="1:24" ht="43.2" x14ac:dyDescent="0.3">
      <c r="A6" s="127" t="s">
        <v>271</v>
      </c>
      <c r="B6" s="38">
        <v>77.88</v>
      </c>
      <c r="C6" s="136">
        <v>493951</v>
      </c>
      <c r="D6" s="37">
        <v>44204</v>
      </c>
      <c r="F6" s="127" t="s">
        <v>276</v>
      </c>
      <c r="G6" s="38">
        <v>31608.639999999999</v>
      </c>
      <c r="H6" s="136">
        <v>494132</v>
      </c>
      <c r="I6" s="37">
        <v>44238</v>
      </c>
      <c r="L6" s="38"/>
      <c r="M6" s="84"/>
      <c r="N6" s="37"/>
      <c r="Q6" s="38"/>
      <c r="R6" s="84"/>
      <c r="S6" s="37"/>
    </row>
    <row r="7" spans="1:24" ht="43.2" x14ac:dyDescent="0.3">
      <c r="A7" s="127" t="s">
        <v>282</v>
      </c>
      <c r="B7" s="38">
        <v>1604.81</v>
      </c>
      <c r="C7" s="136">
        <v>493954</v>
      </c>
      <c r="D7" s="37">
        <v>44210</v>
      </c>
      <c r="F7" s="127" t="s">
        <v>277</v>
      </c>
      <c r="G7" s="38">
        <v>4206.1899999999996</v>
      </c>
      <c r="H7" s="136">
        <v>494133</v>
      </c>
      <c r="I7" s="37">
        <v>44238</v>
      </c>
      <c r="L7" s="38"/>
      <c r="M7" s="84"/>
      <c r="N7" s="37"/>
      <c r="Q7" s="38"/>
      <c r="R7" s="84"/>
      <c r="S7" s="37"/>
    </row>
    <row r="8" spans="1:24" ht="43.2" x14ac:dyDescent="0.3">
      <c r="A8" s="127" t="s">
        <v>283</v>
      </c>
      <c r="B8" s="38">
        <v>5882.91</v>
      </c>
      <c r="C8" s="136">
        <v>493955</v>
      </c>
      <c r="D8" s="37">
        <v>44210</v>
      </c>
      <c r="F8" s="127" t="s">
        <v>278</v>
      </c>
      <c r="G8" s="38">
        <v>19646.490000000002</v>
      </c>
      <c r="H8" s="136">
        <v>494134</v>
      </c>
      <c r="I8" s="37">
        <v>44238</v>
      </c>
      <c r="L8" s="38"/>
      <c r="N8" s="37"/>
    </row>
    <row r="9" spans="1:24" ht="43.2" x14ac:dyDescent="0.3">
      <c r="A9" s="127" t="s">
        <v>284</v>
      </c>
      <c r="B9" s="38">
        <v>2905.49</v>
      </c>
      <c r="C9" s="136">
        <v>493956</v>
      </c>
      <c r="D9" s="37">
        <v>44210</v>
      </c>
      <c r="F9" s="127"/>
      <c r="G9" s="38"/>
      <c r="H9" s="84"/>
      <c r="I9" s="37"/>
      <c r="L9" s="38"/>
      <c r="N9" s="37"/>
    </row>
    <row r="10" spans="1:24" ht="43.2" x14ac:dyDescent="0.3">
      <c r="A10" s="127" t="s">
        <v>285</v>
      </c>
      <c r="B10" s="38">
        <v>1134.29</v>
      </c>
      <c r="C10" s="136">
        <v>493957</v>
      </c>
      <c r="D10" s="37">
        <v>44210</v>
      </c>
      <c r="F10" s="127"/>
      <c r="G10" s="38"/>
      <c r="H10" s="84"/>
      <c r="I10" s="37"/>
      <c r="L10" s="38"/>
      <c r="N10" s="37"/>
    </row>
    <row r="11" spans="1:24" ht="43.2" x14ac:dyDescent="0.3">
      <c r="A11" s="127" t="s">
        <v>286</v>
      </c>
      <c r="B11" s="38">
        <v>2624.08</v>
      </c>
      <c r="C11" s="136">
        <v>493958</v>
      </c>
      <c r="D11" s="37">
        <v>44210</v>
      </c>
      <c r="F11" s="127"/>
      <c r="G11" s="38"/>
      <c r="H11" s="84"/>
      <c r="I11" s="37"/>
      <c r="L11" s="38"/>
      <c r="N11" s="37"/>
    </row>
    <row r="12" spans="1:24" ht="43.2" x14ac:dyDescent="0.3">
      <c r="A12" s="127" t="s">
        <v>287</v>
      </c>
      <c r="B12" s="38">
        <v>2047.57</v>
      </c>
      <c r="C12" s="136">
        <v>493959</v>
      </c>
      <c r="D12" s="37">
        <v>44210</v>
      </c>
      <c r="F12" s="127"/>
      <c r="G12" s="38"/>
      <c r="H12" s="84"/>
      <c r="I12" s="37"/>
      <c r="L12" s="38"/>
      <c r="N12" s="37"/>
    </row>
    <row r="13" spans="1:24" ht="43.2" x14ac:dyDescent="0.3">
      <c r="A13" s="127" t="s">
        <v>288</v>
      </c>
      <c r="B13" s="38">
        <v>992.74</v>
      </c>
      <c r="C13" s="136">
        <v>493960</v>
      </c>
      <c r="D13" s="37">
        <v>44210</v>
      </c>
      <c r="F13" s="127"/>
      <c r="G13" s="38"/>
      <c r="H13" s="84"/>
      <c r="I13" s="37"/>
      <c r="L13" s="38"/>
      <c r="N13" s="37"/>
    </row>
    <row r="14" spans="1:24" ht="43.2" x14ac:dyDescent="0.3">
      <c r="A14" s="127" t="s">
        <v>289</v>
      </c>
      <c r="B14" s="38">
        <v>793.91</v>
      </c>
      <c r="C14" s="136">
        <v>493961</v>
      </c>
      <c r="D14" s="37">
        <v>44210</v>
      </c>
      <c r="F14" s="127"/>
      <c r="G14" s="38"/>
      <c r="H14" s="84"/>
      <c r="I14" s="37"/>
      <c r="L14" s="38"/>
      <c r="N14" s="37"/>
    </row>
    <row r="15" spans="1:24" ht="43.2" x14ac:dyDescent="0.3">
      <c r="A15" s="127" t="s">
        <v>290</v>
      </c>
      <c r="B15" s="38">
        <v>18.97</v>
      </c>
      <c r="C15" s="136">
        <v>494013</v>
      </c>
      <c r="D15" s="37">
        <v>44215</v>
      </c>
      <c r="F15" s="127"/>
      <c r="G15" s="38"/>
      <c r="H15" s="84"/>
      <c r="I15" s="37"/>
      <c r="L15" s="38"/>
      <c r="N15" s="37"/>
    </row>
    <row r="16" spans="1:24" ht="43.2" x14ac:dyDescent="0.3">
      <c r="A16" s="127" t="s">
        <v>291</v>
      </c>
      <c r="B16" s="38">
        <v>206.06</v>
      </c>
      <c r="C16" s="136">
        <v>494017</v>
      </c>
      <c r="D16" s="37">
        <v>44215</v>
      </c>
      <c r="F16" s="127"/>
      <c r="G16" s="38"/>
      <c r="H16" s="84"/>
      <c r="I16" s="37"/>
      <c r="L16" s="38"/>
      <c r="N16" s="37"/>
    </row>
    <row r="17" spans="1:19" ht="43.2" x14ac:dyDescent="0.3">
      <c r="A17" s="127" t="s">
        <v>292</v>
      </c>
      <c r="B17" s="38">
        <v>50.94</v>
      </c>
      <c r="C17" s="136">
        <v>494018</v>
      </c>
      <c r="D17" s="37">
        <v>44215</v>
      </c>
      <c r="F17" s="127"/>
      <c r="G17" s="38"/>
      <c r="H17" s="84"/>
      <c r="I17" s="37"/>
      <c r="L17" s="38"/>
      <c r="N17" s="37"/>
    </row>
    <row r="18" spans="1:19" ht="43.2" x14ac:dyDescent="0.3">
      <c r="A18" s="127" t="s">
        <v>293</v>
      </c>
      <c r="B18" s="38">
        <v>30.25</v>
      </c>
      <c r="C18" s="136">
        <v>494033</v>
      </c>
      <c r="D18" s="37">
        <v>44215</v>
      </c>
      <c r="F18" s="127"/>
      <c r="G18" s="38"/>
      <c r="H18" s="84"/>
      <c r="I18" s="37"/>
      <c r="L18" s="38"/>
      <c r="N18" s="37"/>
    </row>
    <row r="19" spans="1:19" ht="43.2" x14ac:dyDescent="0.3">
      <c r="A19" s="127" t="s">
        <v>294</v>
      </c>
      <c r="B19" s="38">
        <v>13.05</v>
      </c>
      <c r="C19" s="136">
        <v>494037</v>
      </c>
      <c r="D19" s="37">
        <v>44215</v>
      </c>
      <c r="F19" s="127"/>
      <c r="G19" s="38"/>
      <c r="H19" s="84"/>
      <c r="I19" s="37"/>
      <c r="L19" s="38"/>
      <c r="N19" s="37"/>
    </row>
    <row r="20" spans="1:19" ht="43.2" x14ac:dyDescent="0.3">
      <c r="A20" s="127" t="s">
        <v>295</v>
      </c>
      <c r="B20" s="38">
        <v>28.92</v>
      </c>
      <c r="C20" s="136">
        <v>494044</v>
      </c>
      <c r="D20" s="37">
        <v>44215</v>
      </c>
      <c r="F20" s="127"/>
      <c r="G20" s="38"/>
      <c r="H20" s="84"/>
      <c r="I20" s="37"/>
      <c r="L20" s="38"/>
      <c r="N20" s="37"/>
    </row>
    <row r="21" spans="1:19" ht="43.2" x14ac:dyDescent="0.3">
      <c r="A21" s="127" t="s">
        <v>296</v>
      </c>
      <c r="B21" s="38">
        <v>44.97</v>
      </c>
      <c r="C21" s="136">
        <v>494052</v>
      </c>
      <c r="D21" s="37">
        <v>44217</v>
      </c>
      <c r="F21" s="127"/>
      <c r="G21" s="38"/>
      <c r="H21" s="84"/>
      <c r="I21" s="37"/>
      <c r="L21" s="38"/>
      <c r="N21" s="37"/>
    </row>
    <row r="22" spans="1:19" ht="43.2" x14ac:dyDescent="0.3">
      <c r="A22" s="127" t="s">
        <v>297</v>
      </c>
      <c r="B22" s="38">
        <v>74.959999999999994</v>
      </c>
      <c r="C22" s="136">
        <v>494057</v>
      </c>
      <c r="D22" s="37">
        <v>44217</v>
      </c>
      <c r="F22" s="127"/>
      <c r="G22" s="38"/>
      <c r="H22" s="84"/>
      <c r="I22" s="37"/>
      <c r="L22" s="38"/>
      <c r="N22" s="37"/>
    </row>
    <row r="23" spans="1:19" ht="43.2" x14ac:dyDescent="0.3">
      <c r="A23" s="127" t="s">
        <v>298</v>
      </c>
      <c r="B23" s="38">
        <v>547.16</v>
      </c>
      <c r="C23" s="136">
        <v>494061</v>
      </c>
      <c r="D23" s="37">
        <v>44217</v>
      </c>
      <c r="F23" s="127"/>
      <c r="G23" s="38"/>
      <c r="H23" s="84"/>
      <c r="I23" s="37"/>
      <c r="L23" s="38"/>
      <c r="N23" s="37"/>
    </row>
    <row r="24" spans="1:19" ht="43.2" x14ac:dyDescent="0.3">
      <c r="A24" s="127" t="s">
        <v>299</v>
      </c>
      <c r="B24" s="38">
        <v>151.19999999999999</v>
      </c>
      <c r="C24" s="136">
        <v>494062</v>
      </c>
      <c r="D24" s="37">
        <v>44217</v>
      </c>
      <c r="F24" s="127"/>
      <c r="G24" s="38"/>
      <c r="H24" s="84"/>
      <c r="I24" s="37"/>
      <c r="L24" s="38"/>
      <c r="N24" s="37"/>
    </row>
    <row r="25" spans="1:19" ht="43.2" x14ac:dyDescent="0.3">
      <c r="A25" s="127" t="s">
        <v>300</v>
      </c>
      <c r="B25" s="38">
        <v>48.1</v>
      </c>
      <c r="C25" s="136">
        <v>494063</v>
      </c>
      <c r="D25" s="37">
        <v>44217</v>
      </c>
      <c r="F25" s="127"/>
      <c r="G25" s="38"/>
      <c r="H25" s="84"/>
      <c r="I25" s="37"/>
      <c r="L25" s="38"/>
      <c r="N25" s="37"/>
    </row>
    <row r="26" spans="1:19" ht="43.2" x14ac:dyDescent="0.3">
      <c r="A26" s="127" t="s">
        <v>301</v>
      </c>
      <c r="B26" s="38">
        <v>4.62</v>
      </c>
      <c r="C26" s="136">
        <v>494066</v>
      </c>
      <c r="D26" s="37">
        <v>44217</v>
      </c>
      <c r="F26" s="127"/>
      <c r="G26" s="38"/>
      <c r="H26" s="84"/>
      <c r="I26" s="37"/>
      <c r="L26" s="38"/>
      <c r="N26" s="37"/>
    </row>
    <row r="27" spans="1:19" ht="43.2" x14ac:dyDescent="0.3">
      <c r="A27" s="127" t="s">
        <v>302</v>
      </c>
      <c r="B27" s="38">
        <v>32.17</v>
      </c>
      <c r="C27" s="136">
        <v>494070</v>
      </c>
      <c r="D27" s="37">
        <v>44217</v>
      </c>
      <c r="F27" s="127"/>
      <c r="G27" s="38"/>
      <c r="H27" s="84"/>
      <c r="I27" s="37"/>
      <c r="L27" s="38"/>
      <c r="N27" s="37"/>
    </row>
    <row r="28" spans="1:19" ht="43.2" x14ac:dyDescent="0.3">
      <c r="A28" s="127" t="s">
        <v>303</v>
      </c>
      <c r="B28" s="38">
        <v>99.41</v>
      </c>
      <c r="C28" s="136">
        <v>494071</v>
      </c>
      <c r="D28" s="37">
        <v>44217</v>
      </c>
      <c r="F28" s="127"/>
      <c r="G28" s="38"/>
      <c r="H28" s="84"/>
      <c r="I28" s="37"/>
      <c r="L28" s="38"/>
      <c r="N28" s="37"/>
    </row>
    <row r="29" spans="1:19" ht="43.2" x14ac:dyDescent="0.3">
      <c r="A29" s="127" t="s">
        <v>304</v>
      </c>
      <c r="B29" s="38">
        <v>249.03</v>
      </c>
      <c r="C29" s="136">
        <v>494072</v>
      </c>
      <c r="D29" s="37">
        <v>44217</v>
      </c>
      <c r="F29" s="127"/>
      <c r="G29" s="38"/>
      <c r="H29" s="84"/>
      <c r="I29" s="37"/>
      <c r="L29" s="38"/>
      <c r="N29" s="37"/>
    </row>
    <row r="30" spans="1:19" ht="43.2" x14ac:dyDescent="0.3">
      <c r="A30" s="127" t="s">
        <v>305</v>
      </c>
      <c r="B30" s="38">
        <v>92.93</v>
      </c>
      <c r="C30" s="136">
        <v>494081</v>
      </c>
      <c r="D30" s="37">
        <v>44217</v>
      </c>
      <c r="Q30" s="38"/>
      <c r="S30" s="37"/>
    </row>
    <row r="31" spans="1:19" ht="43.2" x14ac:dyDescent="0.3">
      <c r="A31" s="127" t="s">
        <v>306</v>
      </c>
      <c r="B31" s="38">
        <v>9.61</v>
      </c>
      <c r="C31" s="136">
        <v>494085</v>
      </c>
      <c r="D31" s="37">
        <v>44217</v>
      </c>
    </row>
    <row r="32" spans="1:19" ht="43.2" x14ac:dyDescent="0.3">
      <c r="A32" s="127" t="s">
        <v>307</v>
      </c>
      <c r="B32" s="38">
        <v>28.94</v>
      </c>
      <c r="C32" s="136">
        <v>494104</v>
      </c>
      <c r="D32" s="37">
        <v>44222</v>
      </c>
    </row>
    <row r="33" spans="1:4" ht="43.2" x14ac:dyDescent="0.3">
      <c r="A33" s="127" t="s">
        <v>543</v>
      </c>
      <c r="B33" s="142">
        <v>141.19999999999999</v>
      </c>
      <c r="C33" s="136">
        <v>494341</v>
      </c>
      <c r="D33" s="37">
        <v>44301</v>
      </c>
    </row>
    <row r="34" spans="1:4" ht="43.2" x14ac:dyDescent="0.3">
      <c r="A34" s="127" t="s">
        <v>544</v>
      </c>
      <c r="B34" s="142">
        <v>21.52</v>
      </c>
      <c r="C34" s="136">
        <v>494342</v>
      </c>
      <c r="D34" s="37">
        <v>44301</v>
      </c>
    </row>
    <row r="35" spans="1:4" ht="43.2" x14ac:dyDescent="0.3">
      <c r="A35" s="127" t="s">
        <v>545</v>
      </c>
      <c r="B35" s="142">
        <v>10.71</v>
      </c>
      <c r="C35" s="136">
        <v>494344</v>
      </c>
      <c r="D35" s="37">
        <v>44301</v>
      </c>
    </row>
    <row r="36" spans="1:4" ht="43.2" x14ac:dyDescent="0.3">
      <c r="A36" s="127" t="s">
        <v>546</v>
      </c>
      <c r="B36" s="142">
        <v>18.46</v>
      </c>
      <c r="C36" s="136">
        <v>494345</v>
      </c>
      <c r="D36" s="37">
        <v>44301</v>
      </c>
    </row>
    <row r="37" spans="1:4" ht="43.2" x14ac:dyDescent="0.3">
      <c r="A37" s="127" t="s">
        <v>547</v>
      </c>
      <c r="B37" s="142">
        <v>61.16</v>
      </c>
      <c r="C37" s="136">
        <v>494346</v>
      </c>
      <c r="D37" s="37">
        <v>44301</v>
      </c>
    </row>
    <row r="38" spans="1:4" ht="43.2" x14ac:dyDescent="0.3">
      <c r="A38" s="127" t="s">
        <v>548</v>
      </c>
      <c r="B38" s="142">
        <v>1896.21</v>
      </c>
      <c r="C38" s="136">
        <v>494347</v>
      </c>
      <c r="D38" s="37">
        <v>44301</v>
      </c>
    </row>
    <row r="39" spans="1:4" ht="43.2" x14ac:dyDescent="0.3">
      <c r="A39" s="127" t="s">
        <v>549</v>
      </c>
      <c r="B39" s="142">
        <v>234.98</v>
      </c>
      <c r="C39" s="136">
        <v>494348</v>
      </c>
      <c r="D39" s="37">
        <v>44301</v>
      </c>
    </row>
    <row r="40" spans="1:4" ht="43.2" x14ac:dyDescent="0.3">
      <c r="A40" s="127" t="s">
        <v>550</v>
      </c>
      <c r="B40" s="142">
        <v>62.21</v>
      </c>
      <c r="C40" s="136">
        <v>494349</v>
      </c>
      <c r="D40" s="37">
        <v>44301</v>
      </c>
    </row>
    <row r="41" spans="1:4" ht="43.2" x14ac:dyDescent="0.3">
      <c r="A41" s="127" t="s">
        <v>551</v>
      </c>
      <c r="B41" s="142">
        <v>61.32</v>
      </c>
      <c r="C41" s="136">
        <v>494350</v>
      </c>
      <c r="D41" s="37">
        <v>44301</v>
      </c>
    </row>
    <row r="42" spans="1:4" ht="43.2" x14ac:dyDescent="0.3">
      <c r="A42" s="127" t="s">
        <v>552</v>
      </c>
      <c r="B42" s="142">
        <v>142.96</v>
      </c>
      <c r="C42" s="136">
        <v>494351</v>
      </c>
      <c r="D42" s="37">
        <v>44301</v>
      </c>
    </row>
    <row r="43" spans="1:4" ht="43.2" x14ac:dyDescent="0.3">
      <c r="A43" s="127" t="s">
        <v>553</v>
      </c>
      <c r="B43" s="142">
        <v>55.76</v>
      </c>
      <c r="C43" s="136">
        <v>494352</v>
      </c>
      <c r="D43" s="37">
        <v>44301</v>
      </c>
    </row>
    <row r="44" spans="1:4" ht="43.2" x14ac:dyDescent="0.3">
      <c r="A44" s="127" t="s">
        <v>554</v>
      </c>
      <c r="B44" s="142">
        <v>19.440000000000001</v>
      </c>
      <c r="C44" s="136">
        <v>494353</v>
      </c>
      <c r="D44" s="37">
        <v>44301</v>
      </c>
    </row>
    <row r="45" spans="1:4" ht="43.2" x14ac:dyDescent="0.3">
      <c r="A45" s="127" t="s">
        <v>555</v>
      </c>
      <c r="B45" s="142">
        <v>54.25</v>
      </c>
      <c r="C45" s="136">
        <v>494354</v>
      </c>
      <c r="D45" s="37">
        <v>44301</v>
      </c>
    </row>
    <row r="46" spans="1:4" ht="43.2" x14ac:dyDescent="0.3">
      <c r="A46" s="127" t="s">
        <v>556</v>
      </c>
      <c r="B46" s="142">
        <v>19.03</v>
      </c>
      <c r="C46" s="136">
        <v>494355</v>
      </c>
      <c r="D46" s="37">
        <v>44301</v>
      </c>
    </row>
    <row r="47" spans="1:4" ht="43.2" x14ac:dyDescent="0.3">
      <c r="A47" s="127" t="s">
        <v>557</v>
      </c>
      <c r="B47" s="142">
        <v>138.69</v>
      </c>
      <c r="C47" s="136">
        <v>494356</v>
      </c>
      <c r="D47" s="37">
        <v>44301</v>
      </c>
    </row>
    <row r="48" spans="1:4" ht="43.2" x14ac:dyDescent="0.3">
      <c r="A48" s="127" t="s">
        <v>558</v>
      </c>
      <c r="B48" s="142">
        <v>101</v>
      </c>
      <c r="C48" s="136">
        <v>494357</v>
      </c>
      <c r="D48" s="37">
        <v>44301</v>
      </c>
    </row>
    <row r="49" spans="1:22" ht="43.2" x14ac:dyDescent="0.3">
      <c r="A49" s="127" t="s">
        <v>559</v>
      </c>
      <c r="B49" s="142">
        <v>48.82</v>
      </c>
      <c r="C49" s="136">
        <v>494358</v>
      </c>
      <c r="D49" s="37">
        <v>44301</v>
      </c>
    </row>
    <row r="50" spans="1:22" ht="43.2" x14ac:dyDescent="0.3">
      <c r="A50" s="127" t="s">
        <v>560</v>
      </c>
      <c r="B50" s="142">
        <v>307.17</v>
      </c>
      <c r="C50" s="136">
        <v>494359</v>
      </c>
      <c r="D50" s="37">
        <v>44301</v>
      </c>
    </row>
    <row r="51" spans="1:22" x14ac:dyDescent="0.3">
      <c r="B51" s="38"/>
      <c r="C51" s="84"/>
      <c r="D51" s="37"/>
    </row>
    <row r="52" spans="1:22" x14ac:dyDescent="0.3">
      <c r="B52" s="38"/>
      <c r="C52" s="84"/>
      <c r="D52" s="37"/>
    </row>
    <row r="54" spans="1:22" x14ac:dyDescent="0.3">
      <c r="B54" s="76">
        <f>SUM(B2:B53)</f>
        <v>23299.819999999985</v>
      </c>
      <c r="G54" s="77">
        <f>SUM(G2:G53)</f>
        <v>75000</v>
      </c>
      <c r="L54" s="77">
        <f>SUM(L2:L53)</f>
        <v>0</v>
      </c>
      <c r="Q54" s="77">
        <f>SUM(Q2:Q53)</f>
        <v>0</v>
      </c>
      <c r="V54" s="77">
        <f>SUM(V2:V53)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4" sqref="B4"/>
    </sheetView>
  </sheetViews>
  <sheetFormatPr defaultColWidth="8.6640625" defaultRowHeight="14.4" x14ac:dyDescent="0.3"/>
  <cols>
    <col min="1" max="1" width="26.88671875" style="42" bestFit="1" customWidth="1"/>
    <col min="2" max="2" width="11.5546875" style="42" bestFit="1" customWidth="1"/>
    <col min="3" max="3" width="10.88671875" style="42" bestFit="1" customWidth="1"/>
    <col min="4" max="4" width="14.5546875" style="42" bestFit="1" customWidth="1"/>
    <col min="5" max="5" width="29.88671875" style="42" bestFit="1" customWidth="1"/>
    <col min="6" max="6" width="11.109375" style="42" bestFit="1" customWidth="1"/>
    <col min="7" max="7" width="8.6640625" style="42"/>
    <col min="8" max="8" width="11.44140625" style="42" customWidth="1"/>
    <col min="9" max="9" width="17" style="42" bestFit="1" customWidth="1"/>
    <col min="10" max="10" width="18.21875" style="42" customWidth="1"/>
    <col min="11" max="16384" width="8.6640625" style="42"/>
  </cols>
  <sheetData>
    <row r="1" spans="1:10" s="41" customFormat="1" x14ac:dyDescent="0.3">
      <c r="A1" s="41" t="s">
        <v>55</v>
      </c>
      <c r="B1" s="59" t="s">
        <v>53</v>
      </c>
      <c r="C1" s="41" t="s">
        <v>54</v>
      </c>
      <c r="D1" s="41" t="s">
        <v>56</v>
      </c>
      <c r="E1" s="41" t="s">
        <v>57</v>
      </c>
      <c r="F1" s="41" t="s">
        <v>87</v>
      </c>
      <c r="H1" s="150" t="s">
        <v>116</v>
      </c>
      <c r="I1" s="150"/>
      <c r="J1" s="150"/>
    </row>
    <row r="2" spans="1:10" x14ac:dyDescent="0.3">
      <c r="A2" s="42" t="s">
        <v>791</v>
      </c>
      <c r="B2" s="22">
        <v>100</v>
      </c>
      <c r="C2" s="25">
        <v>44323</v>
      </c>
      <c r="D2" s="25">
        <v>44323</v>
      </c>
      <c r="H2" s="119" t="s">
        <v>117</v>
      </c>
      <c r="I2" s="119">
        <f>I10-J10</f>
        <v>2939.2200000000003</v>
      </c>
      <c r="J2" s="108"/>
    </row>
    <row r="3" spans="1:10" x14ac:dyDescent="0.3">
      <c r="A3" s="42" t="s">
        <v>792</v>
      </c>
      <c r="B3" s="22">
        <v>20</v>
      </c>
      <c r="C3" s="25">
        <v>44336</v>
      </c>
      <c r="D3" s="25">
        <v>44336</v>
      </c>
      <c r="H3" s="41" t="s">
        <v>54</v>
      </c>
      <c r="I3" s="120" t="s">
        <v>118</v>
      </c>
      <c r="J3" s="120" t="s">
        <v>119</v>
      </c>
    </row>
    <row r="4" spans="1:10" x14ac:dyDescent="0.3">
      <c r="A4" s="42" t="s">
        <v>795</v>
      </c>
      <c r="B4" s="22">
        <v>800</v>
      </c>
      <c r="C4" s="25">
        <v>44336</v>
      </c>
      <c r="D4" s="25">
        <v>44336</v>
      </c>
      <c r="H4" s="25">
        <v>43434</v>
      </c>
      <c r="I4" s="108">
        <v>6800</v>
      </c>
      <c r="J4" s="108"/>
    </row>
    <row r="5" spans="1:10" x14ac:dyDescent="0.3">
      <c r="B5" s="22"/>
      <c r="C5" s="25"/>
      <c r="D5" s="25"/>
      <c r="H5" s="25">
        <v>43473</v>
      </c>
      <c r="I5" s="108">
        <v>400</v>
      </c>
      <c r="J5" s="108"/>
    </row>
    <row r="6" spans="1:10" x14ac:dyDescent="0.3">
      <c r="B6" s="22"/>
      <c r="C6" s="25"/>
      <c r="D6" s="25"/>
      <c r="H6" s="25">
        <v>43888</v>
      </c>
      <c r="I6" s="108"/>
      <c r="J6" s="108">
        <v>843.24</v>
      </c>
    </row>
    <row r="7" spans="1:10" x14ac:dyDescent="0.3">
      <c r="B7" s="22"/>
      <c r="C7" s="25"/>
      <c r="D7" s="25"/>
      <c r="H7" s="25">
        <v>44232</v>
      </c>
      <c r="I7" s="108"/>
      <c r="J7" s="108">
        <v>3417.54</v>
      </c>
    </row>
    <row r="8" spans="1:10" x14ac:dyDescent="0.3">
      <c r="B8" s="22"/>
      <c r="C8" s="25"/>
      <c r="D8" s="25"/>
      <c r="I8" s="108"/>
      <c r="J8" s="108"/>
    </row>
    <row r="9" spans="1:10" x14ac:dyDescent="0.3">
      <c r="B9" s="22"/>
      <c r="C9" s="25"/>
      <c r="D9" s="25"/>
      <c r="I9" s="108"/>
      <c r="J9" s="108"/>
    </row>
    <row r="10" spans="1:10" x14ac:dyDescent="0.3">
      <c r="B10" s="22"/>
      <c r="C10" s="25"/>
      <c r="D10" s="25"/>
      <c r="I10" s="108">
        <f>SUM(I4:I9)</f>
        <v>7200</v>
      </c>
      <c r="J10" s="108">
        <f>SUM(J4:J9)</f>
        <v>4260.78</v>
      </c>
    </row>
    <row r="11" spans="1:10" x14ac:dyDescent="0.3">
      <c r="B11" s="22"/>
      <c r="C11" s="25"/>
      <c r="D11" s="25"/>
    </row>
    <row r="12" spans="1:10" x14ac:dyDescent="0.3">
      <c r="B12" s="22"/>
      <c r="C12" s="25"/>
      <c r="D12" s="25"/>
    </row>
    <row r="13" spans="1:10" x14ac:dyDescent="0.3">
      <c r="B13" s="39"/>
    </row>
    <row r="14" spans="1:10" x14ac:dyDescent="0.3">
      <c r="A14" s="105" t="s">
        <v>35</v>
      </c>
      <c r="B14" s="39">
        <f>SUM(B2:B13)</f>
        <v>920</v>
      </c>
    </row>
    <row r="15" spans="1:10" x14ac:dyDescent="0.3">
      <c r="B15" s="39"/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2021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2021-07-02T15:04:18Z</dcterms:modified>
</cp:coreProperties>
</file>