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Dropbox (WiLS)\WiLS-wide\WPLC\Financials\Budgets\YTD spreadsheets\2022\"/>
    </mc:Choice>
  </mc:AlternateContent>
  <bookViews>
    <workbookView xWindow="-105" yWindow="-105" windowWidth="23250" windowHeight="12570" tabRatio="649"/>
  </bookViews>
  <sheets>
    <sheet name="2022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L329" i="23" l="1"/>
  <c r="K329" i="23"/>
  <c r="G329" i="23"/>
  <c r="C35" i="1" l="1"/>
  <c r="C34" i="1"/>
  <c r="C31" i="1"/>
  <c r="C30" i="1"/>
  <c r="C29" i="1"/>
  <c r="C27" i="1"/>
  <c r="C26" i="1"/>
  <c r="C24" i="1"/>
  <c r="G53" i="1"/>
  <c r="G52" i="1"/>
  <c r="G50" i="1"/>
  <c r="G49" i="1"/>
  <c r="G48" i="1"/>
  <c r="G47" i="1"/>
  <c r="G46" i="1"/>
  <c r="G51" i="1"/>
  <c r="R3" i="19" l="1"/>
  <c r="R4" i="19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D18" i="19"/>
  <c r="C16" i="1" l="1"/>
  <c r="Q2" i="19" l="1"/>
  <c r="I18" i="19"/>
  <c r="D7" i="1" s="1"/>
  <c r="Q3" i="19"/>
  <c r="Q4" i="19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L18" i="19"/>
  <c r="I12" i="22" l="1"/>
  <c r="N27" i="20" l="1"/>
  <c r="Q52" i="21" l="1"/>
  <c r="AH27" i="20"/>
  <c r="D31" i="1" s="1"/>
  <c r="V27" i="20"/>
  <c r="D25" i="1" s="1"/>
  <c r="E25" i="1" s="1"/>
  <c r="E31" i="1" l="1"/>
  <c r="B400" i="23" l="1"/>
  <c r="AD27" i="20" l="1"/>
  <c r="J12" i="22"/>
  <c r="I3" i="22" l="1"/>
  <c r="B47" i="19"/>
  <c r="D11" i="1" l="1"/>
  <c r="C38" i="1" s="1"/>
  <c r="Z27" i="20"/>
  <c r="D27" i="1" s="1"/>
  <c r="E27" i="1" l="1"/>
  <c r="L52" i="21" l="1"/>
  <c r="D13" i="1" s="1"/>
  <c r="E13" i="1" s="1"/>
  <c r="G52" i="21" l="1"/>
  <c r="D12" i="1" s="1"/>
  <c r="E12" i="1" s="1"/>
  <c r="B52" i="21"/>
  <c r="R27" i="20" l="1"/>
  <c r="D26" i="1" s="1"/>
  <c r="E26" i="1" s="1"/>
  <c r="D47" i="19" l="1"/>
  <c r="D3" i="19" l="1"/>
  <c r="G18" i="19"/>
  <c r="E6" i="1" l="1"/>
  <c r="E11" i="1"/>
  <c r="D10" i="1"/>
  <c r="E10" i="1" l="1"/>
  <c r="C58" i="1"/>
  <c r="B14" i="22"/>
  <c r="G54" i="1" l="1"/>
  <c r="B1" i="23" l="1"/>
  <c r="AX27" i="20" l="1"/>
  <c r="AT27" i="20"/>
  <c r="AP27" i="20"/>
  <c r="AL27" i="20"/>
  <c r="D28" i="1" s="1"/>
  <c r="E28" i="1" s="1"/>
  <c r="J27" i="20"/>
  <c r="F27" i="20"/>
  <c r="B27" i="20"/>
  <c r="D29" i="1" s="1"/>
  <c r="N18" i="19" l="1"/>
  <c r="D9" i="1" s="1"/>
  <c r="E9" i="1" s="1"/>
  <c r="B18" i="19" l="1"/>
  <c r="Q18" i="19" s="1"/>
  <c r="D8" i="1"/>
  <c r="E8" i="1" l="1"/>
  <c r="D36" i="1"/>
  <c r="E36" i="1" s="1"/>
  <c r="D35" i="1"/>
  <c r="E35" i="1" s="1"/>
  <c r="D34" i="1"/>
  <c r="E34" i="1" s="1"/>
  <c r="D23" i="1"/>
  <c r="E23" i="1" s="1"/>
  <c r="D22" i="1"/>
  <c r="E22" i="1" s="1"/>
  <c r="D14" i="1"/>
  <c r="E14" i="1" s="1"/>
  <c r="D24" i="1"/>
  <c r="D16" i="1" l="1"/>
  <c r="E24" i="1"/>
  <c r="R18" i="19"/>
  <c r="E29" i="1"/>
  <c r="E7" i="1"/>
  <c r="E16" i="1" s="1"/>
  <c r="D30" i="1" l="1"/>
  <c r="E30" i="1" s="1"/>
  <c r="D38" i="1" l="1"/>
  <c r="E38" i="1" s="1"/>
  <c r="D41" i="1" l="1"/>
</calcChain>
</file>

<file path=xl/sharedStrings.xml><?xml version="1.0" encoding="utf-8"?>
<sst xmlns="http://schemas.openxmlformats.org/spreadsheetml/2006/main" count="993" uniqueCount="742">
  <si>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</si>
  <si>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</si>
  <si>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</si>
  <si>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</si>
  <si>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</si>
  <si>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</si>
  <si>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</si>
  <si>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</si>
  <si>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</si>
  <si>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</si>
  <si>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</si>
  <si>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e.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</si>
  <si>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</si>
  <si>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</si>
  <si>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</si>
  <si>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</si>
  <si>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</si>
  <si>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</si>
  <si>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</si>
  <si>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</si>
  <si>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</si>
  <si>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</si>
  <si>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</si>
  <si>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</si>
  <si>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</si>
  <si>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</si>
  <si>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</si>
  <si>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</si>
  <si>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</si>
  <si>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</si>
  <si>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</si>
  <si>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</si>
  <si>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</si>
  <si>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</si>
  <si>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</si>
  <si>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</si>
  <si>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</si>
  <si>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</si>
  <si>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</si>
  <si>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</si>
  <si>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</si>
  <si>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</si>
  <si>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</si>
  <si>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</si>
  <si>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</si>
  <si>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</si>
  <si>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</si>
  <si>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</si>
  <si>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</si>
  <si>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</si>
  <si>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</si>
  <si>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</si>
  <si>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</si>
  <si>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</si>
  <si>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</si>
  <si>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</si>
  <si>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</si>
  <si>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</si>
  <si>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</si>
  <si>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</si>
  <si>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</si>
  <si>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</si>
  <si>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</si>
  <si>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See below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</si>
  <si>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</si>
  <si>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</si>
  <si>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</si>
  <si>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</si>
  <si>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</si>
  <si>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</si>
  <si>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</si>
  <si>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</si>
  <si>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</si>
  <si>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</si>
  <si>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</si>
  <si>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</si>
  <si>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</si>
  <si>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</si>
  <si>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</si>
  <si>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</si>
  <si>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</si>
  <si>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</si>
  <si>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</si>
  <si>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</si>
  <si>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</si>
  <si>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</si>
  <si>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</si>
  <si>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</si>
  <si>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</si>
  <si>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</si>
  <si>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</si>
  <si>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</si>
  <si>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</si>
  <si>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</si>
  <si>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</si>
  <si>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</si>
  <si>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</si>
  <si>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</si>
  <si>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</si>
  <si>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</si>
  <si>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</si>
  <si>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</si>
  <si>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</si>
  <si>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</si>
  <si>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</si>
  <si>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</si>
  <si>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</si>
  <si>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</si>
  <si>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</si>
  <si>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</si>
  <si>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</si>
  <si>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</si>
  <si>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Recorded Books</t>
  </si>
  <si>
    <t>Other Expenses</t>
  </si>
  <si>
    <t>Magazine Collection</t>
  </si>
  <si>
    <t>LSTA Newspaper Project</t>
  </si>
  <si>
    <t>as of (date)</t>
  </si>
  <si>
    <t>Magazine Costs</t>
  </si>
  <si>
    <t>2022 budget</t>
  </si>
  <si>
    <t>Transparent Languages</t>
  </si>
  <si>
    <t>Program management</t>
  </si>
  <si>
    <t>Digital Newspaper Hosting</t>
  </si>
  <si>
    <t>Digital Newspaper Uploads</t>
  </si>
  <si>
    <t>j.</t>
  </si>
  <si>
    <t>k.</t>
  </si>
  <si>
    <t>Carryover from 2021 is allocated in expenses as follows:</t>
  </si>
  <si>
    <t>Carryover from 2021 Totals</t>
  </si>
  <si>
    <t>Carryover from 2021</t>
  </si>
  <si>
    <t>Feb 2022 PreOrders</t>
  </si>
  <si>
    <t>00669CO22008415</t>
  </si>
  <si>
    <t xml:space="preserve">0 Time Remaining w/ </t>
  </si>
  <si>
    <t>00669CO22008400</t>
  </si>
  <si>
    <t>0 Checkouts Remainin</t>
  </si>
  <si>
    <t>00669CO22023473</t>
  </si>
  <si>
    <t>OldHold/NewVersion</t>
  </si>
  <si>
    <t>00669DA22017004</t>
  </si>
  <si>
    <t>18JAN22Preorder</t>
  </si>
  <si>
    <t>00669DA22032671</t>
  </si>
  <si>
    <t>30JAN22Preorder</t>
  </si>
  <si>
    <t>00669CO22003876</t>
  </si>
  <si>
    <t>Expired Titles</t>
  </si>
  <si>
    <t>00669DA22011328</t>
  </si>
  <si>
    <t>12JAN22Preorder</t>
  </si>
  <si>
    <t>00669CO22029584</t>
  </si>
  <si>
    <t>00669CO22008399</t>
  </si>
  <si>
    <t>Holds</t>
  </si>
  <si>
    <t>00669DA22004020</t>
  </si>
  <si>
    <t>5JAN22Preorder</t>
  </si>
  <si>
    <t>00669CO22023466</t>
  </si>
  <si>
    <t>Holds w/No Copies</t>
  </si>
  <si>
    <t>00669CO22023516</t>
  </si>
  <si>
    <t>Mys Jan CH</t>
  </si>
  <si>
    <t>00669DA22037463</t>
  </si>
  <si>
    <t>1FEB22Preorder</t>
  </si>
  <si>
    <t>00669CO22023581</t>
  </si>
  <si>
    <t>ANFIC GA JAN SL</t>
  </si>
  <si>
    <t>00669CO22023580</t>
  </si>
  <si>
    <t>ANFIC HE JAN RS</t>
  </si>
  <si>
    <t>00669DA22001966</t>
  </si>
  <si>
    <t>4JAN22Preorder</t>
  </si>
  <si>
    <t>00669CO22006507</t>
  </si>
  <si>
    <t>Juv/YA eBook RTL</t>
  </si>
  <si>
    <t>00669CO22023528</t>
  </si>
  <si>
    <t>JYA GN JAN SJ</t>
  </si>
  <si>
    <t>00669CO22023542</t>
  </si>
  <si>
    <t>ANFIC PA JAN RS</t>
  </si>
  <si>
    <t>00669CO22023525</t>
  </si>
  <si>
    <t>JYA GL JAN SJ</t>
  </si>
  <si>
    <t>00669CO22023553</t>
  </si>
  <si>
    <t>Holds-Adv+/No Cons</t>
  </si>
  <si>
    <t>00669CO22012960</t>
  </si>
  <si>
    <t>00669CO22006513</t>
  </si>
  <si>
    <t>Juv/YA Audiobook RTL</t>
  </si>
  <si>
    <t>00669CO22023509</t>
  </si>
  <si>
    <t>AFIC RO JAN JP</t>
  </si>
  <si>
    <t>00669CO22023565</t>
  </si>
  <si>
    <t>AFIC SC JAN SJ</t>
  </si>
  <si>
    <t>00669CO22023557</t>
  </si>
  <si>
    <t>ANFIC HI JAN SL</t>
  </si>
  <si>
    <t>00669CO22023584</t>
  </si>
  <si>
    <t>ANFIC CO JAN SJ</t>
  </si>
  <si>
    <t>00669CO22023465</t>
  </si>
  <si>
    <t>JYAPO AB</t>
  </si>
  <si>
    <t>00669CO22008726</t>
  </si>
  <si>
    <t>ARTL Ebook Jan JW</t>
  </si>
  <si>
    <t>00669CO22023514</t>
  </si>
  <si>
    <t>AFIC MU JAN JP</t>
  </si>
  <si>
    <t>00669CO22003883</t>
  </si>
  <si>
    <t>OC/OU HD 20:1 eBooks</t>
  </si>
  <si>
    <t>00669DA22026904</t>
  </si>
  <si>
    <t>26JAN22Preorder</t>
  </si>
  <si>
    <t>00669CO22023422</t>
  </si>
  <si>
    <t>00669CO22023427</t>
  </si>
  <si>
    <t>AFIC LG+ JAN SJ</t>
  </si>
  <si>
    <t>00669DA22024588</t>
  </si>
  <si>
    <t>25JAN22Preorder</t>
  </si>
  <si>
    <t>00669CO22006833</t>
  </si>
  <si>
    <t>00669DA22009230</t>
  </si>
  <si>
    <t>11JAN22Preorder</t>
  </si>
  <si>
    <t>00669CO22012969</t>
  </si>
  <si>
    <t>00669CO22023418</t>
  </si>
  <si>
    <t>00669CO22029576</t>
  </si>
  <si>
    <t>2022 ALA Awards</t>
  </si>
  <si>
    <t>00669CO22029581</t>
  </si>
  <si>
    <t>00669CO22023526</t>
  </si>
  <si>
    <t>JYABest AB</t>
  </si>
  <si>
    <t>00669CO22012957</t>
  </si>
  <si>
    <t>00669CO22003874</t>
  </si>
  <si>
    <t>5 or more holds unde</t>
  </si>
  <si>
    <t>00669CO22006509</t>
  </si>
  <si>
    <t>Adult Audio RTL</t>
  </si>
  <si>
    <t>00669CO22023475</t>
  </si>
  <si>
    <t>00669CO22029580</t>
  </si>
  <si>
    <t>00669CO22023428</t>
  </si>
  <si>
    <t>ABest Jan 1 JW</t>
  </si>
  <si>
    <t>00669CO22029553</t>
  </si>
  <si>
    <t>HD 25:1 Audiobooks</t>
  </si>
  <si>
    <t>00669CO22023423</t>
  </si>
  <si>
    <t>00669DA22007471</t>
  </si>
  <si>
    <t>10JAN22Preorder</t>
  </si>
  <si>
    <t>00669CO22029557</t>
  </si>
  <si>
    <t>00669CO22003878</t>
  </si>
  <si>
    <t>00669CO22006035</t>
  </si>
  <si>
    <t>Hold/no copy/by time</t>
  </si>
  <si>
    <t>00669CO22023430</t>
  </si>
  <si>
    <t>0 time remaining</t>
  </si>
  <si>
    <t>00669CO22023572</t>
  </si>
  <si>
    <t>CH audio</t>
  </si>
  <si>
    <t>00669DA22016392</t>
  </si>
  <si>
    <t>00669CO22005829</t>
  </si>
  <si>
    <t>00669DA22009229</t>
  </si>
  <si>
    <t>00669CO22006838</t>
  </si>
  <si>
    <t>Adult eBook RTL</t>
  </si>
  <si>
    <t>00669DA22024587</t>
  </si>
  <si>
    <t>00669DA22036946</t>
  </si>
  <si>
    <t>00669CO22029561</t>
  </si>
  <si>
    <t>Metered HD 20:1 eBoo</t>
  </si>
  <si>
    <t>00669DA22001965</t>
  </si>
  <si>
    <t>00669CO22003881</t>
  </si>
  <si>
    <t>00669CO22001373</t>
  </si>
  <si>
    <t>10:1 ratio under $20</t>
  </si>
  <si>
    <t>00669CO22023474</t>
  </si>
  <si>
    <t>00669CO22013001</t>
  </si>
  <si>
    <t>00669CO22005825</t>
  </si>
  <si>
    <t>00669CO22023468</t>
  </si>
  <si>
    <t>00669CO22006042</t>
  </si>
  <si>
    <t>00669CO22012976</t>
  </si>
  <si>
    <t>00669CO22006506</t>
  </si>
  <si>
    <t>CD0066922023585</t>
  </si>
  <si>
    <t>CD0066922005815</t>
  </si>
  <si>
    <t>Rock Springs Public Library - Item: rec040 - Recorded Books Transparent Language:1/1/2022-12/31/2022, includes WiLS Service Fee of $0.00</t>
  </si>
  <si>
    <t>Cambria Jane Morgan Mem Lib - Item: rec040 - Recorded Books Transparent Language: 2/1/2022-1/31/2023, includes WiLS Service Fee of $0.00</t>
  </si>
  <si>
    <t>WI Dells Kilbourn Pub Library - Item: rec040 - Recorded Books Transparent Language: 2/1/2022-1/31/2023, includes WiLS Service Fee of $0.00</t>
  </si>
  <si>
    <t>Plain Kraemer Lib &amp; Comm Cente - Item: rec040 - Recorded Books Transparent Language: 2/1/2022-1/31/2023, includes WiLS Service Fee of $0.00</t>
  </si>
  <si>
    <t>Lodi Women's Club Public Lib - Item: rec040 - Recorded Books Transparent Language: 2/1/2022-1/31/2023, includes WiLS Service Fee of $0.00</t>
  </si>
  <si>
    <t>Monona Public Library - Item: rec040 - Recorded Books Transparent Language: 2/1/2021-1/31/2022, includes WiLS Service Fee of $0.00</t>
  </si>
  <si>
    <t>Monroe Public Library - Item: rec040 - Recorded Books Transparent Language: 2/1/2022-1/31/2023, includes WiLS Service Fee of $0.00</t>
  </si>
  <si>
    <t>Reedsburg Public Library - Item: rec040 - Recorded Books Transparent Language: 2/1/2021-1/31/2023, includes WiLS Service Fee of $0.00</t>
  </si>
  <si>
    <t>Cross Plains Garfoot Pub Lib - Item: rec040 - Recorded Books Transparent Language: 2/1/2021-1/31/2022, includes WiLS Service Fee of $0.00</t>
  </si>
  <si>
    <t>Albany Albertson Mem Library - Item: rec040 - Recorded Books Transparent Language: 2/1/2022-1/31/2023, includes WiLS Service Fee of $0.00</t>
  </si>
  <si>
    <t>Madison Public Library - Item: rec040 - Recorded Books Transparent Language: 2/1/2022-1/31/2023, includes WiLS Service Fee of $0.00</t>
  </si>
  <si>
    <t>Wyocena Public Library - Item: rec040 - Recorded Books Transparent Language: 2/1/2022-1/31/2023, includes WiLS Service Fee of $0.00</t>
  </si>
  <si>
    <t>McFarland E.D. Locke Public Li - Item: rec040 - Recorded Books Transparent Language: 2/1/2022-1/31/2023, includes WiLS Service Fee of $0.00</t>
  </si>
  <si>
    <t>Belleville Public Library - Item: rec040 - Recorded Books Transparent Language: 2/1/2022-1/31/2023, includes WiLS Service Fee of $0.00</t>
  </si>
  <si>
    <t>Hutchinson Memorial Lib - Rand - Item: rec040 - Recorded Books Transparent Language: 2/1/2022-1/31/2022, includes WiLS Service Fee of $0.00</t>
  </si>
  <si>
    <t>Mazomanie Free Library - Item: rec040 - Recorded Books Transparent Language: 2/1/2021-1/31/2022, includes WiLS Service Fee of $0.00</t>
  </si>
  <si>
    <t>New Glarus Public Library - Item: rec040 - Recorded Books Transparent Language: 2/1/2022-1/31/2023, includes WiLS Service Fee of $0.00</t>
  </si>
  <si>
    <t>Cambridge Community Library - Item: rec040 - Recorded Books Transparent Language: 2/1/2022-1/31/2023, includes WiLS Service Fee of $0.00</t>
  </si>
  <si>
    <t>Black Earth Public Library - Item: rec040 - Recorded Books Transparent Language: 2/1/2022-1/31/2023, includes WiLS Service Fee of $0.00</t>
  </si>
  <si>
    <t>Brodhead Memorial Public Lib - Item: rec040 - Recorded Books Transparent Language: 2/1/2022-1/31/2023, includes WiLS Service Fee of $0.00</t>
  </si>
  <si>
    <t>Nekoosa C. &amp; J. Lester Library - Item: rec040 - Recorded Books Transparent Language: 2/1/2022-1/31/2023, includes WiLS Service Fee of $0.00</t>
  </si>
  <si>
    <t>Deerfield Public Library - Item: rec040 - Recorded Books Transparent Language: 2/1/2022-1/31/2023, includes WiLS Service Fee of $0.00</t>
  </si>
  <si>
    <t>DeForest Area Public Library - Item: rec040 - Recorded Books Transparent Language: 2/1/2022-1/31/2023, includes WiLS Service Fee of $0.00</t>
  </si>
  <si>
    <t>Marshall Community Library - Item: rec040 - Recorded Books Transparent Language: 2/1/2022-1/31/2023, includes WiLS Service Fee of $0.00</t>
  </si>
  <si>
    <t>WI Rapids McMillan Mem Library - Item: rec040 - Recorded Books Transparent Language: 2/1/2022-1/31/2023, includes WiLS Service Fee of $0.00</t>
  </si>
  <si>
    <t>Monticello Public Library - Item: rec040 - Recorded Books Transparent Language: 2/1/2022-1/31/2023, includes WiLS Service Fee of $0.00</t>
  </si>
  <si>
    <t>Oregon Public Library - Item: rec040 - Recorded Books Transparent Language: 2/1/2022-1/31/2023, includes WiLS Service Fee of $0.00</t>
  </si>
  <si>
    <t>Portage County Public Library - Item: rec040 - Recorded Books Transparent Language: 2/1/2022-1/31/2023, includes WiLS Service Fee of $0.00</t>
  </si>
  <si>
    <t>Portage Public Library - Item: rec040 - Recorded Books Transparent Language: 2/1/2022-1/31/2023, includes WiLS Service Fee of $0.00</t>
  </si>
  <si>
    <t>Prairie du Sac Public Library - Item: rec040 - Recorded Books Transparent Language: 2/1/2022-1/31/2023, includes WiLS Service Fee of $0.00</t>
  </si>
  <si>
    <t>Spring Green Community Library - Item: rec040 - Recorded Books Transparent Language: 2/1/2022-1/31/2023, includes WiLS Service Fee of $0.00</t>
  </si>
  <si>
    <t>Stoughton Public Library - Item: rec040 - Recorded Books Transparent Language: 2/1/2022-1/31/2023, includes WiLS Service Fee of $0.00</t>
  </si>
  <si>
    <t>Sun Prairie Public Library - Item: rec040 - Recorded Books Transparent Language: 2/1/2022-1/31/2023, includes WiLS Service Fee of $0.00</t>
  </si>
  <si>
    <t>Verona Public Library - Item: rec040 - Recorded Books Transparent Language: 2/1/2022-1/31/2023, includes WiLS Service Fee of $0.00</t>
  </si>
  <si>
    <t>Waunakee Public Library - Item: rec040 - Recorded Books Transparent Language: 2/1/2022-1/31/2023, includes WiLS Service Fee of $0.00</t>
  </si>
  <si>
    <t>495702</t>
  </si>
  <si>
    <t>495721</t>
  </si>
  <si>
    <t>495723</t>
  </si>
  <si>
    <t>495724</t>
  </si>
  <si>
    <t>495728</t>
  </si>
  <si>
    <t>495737</t>
  </si>
  <si>
    <t>495738</t>
  </si>
  <si>
    <t>495747</t>
  </si>
  <si>
    <t>495749</t>
  </si>
  <si>
    <t>495805</t>
  </si>
  <si>
    <t>495816</t>
  </si>
  <si>
    <t>495842</t>
  </si>
  <si>
    <t>495864</t>
  </si>
  <si>
    <t>495871</t>
  </si>
  <si>
    <t>495880</t>
  </si>
  <si>
    <t>495901</t>
  </si>
  <si>
    <t>495952</t>
  </si>
  <si>
    <t>495977</t>
  </si>
  <si>
    <t>496003</t>
  </si>
  <si>
    <t>496004</t>
  </si>
  <si>
    <t>496006</t>
  </si>
  <si>
    <t>496007</t>
  </si>
  <si>
    <t>496008</t>
  </si>
  <si>
    <t>496022</t>
  </si>
  <si>
    <t>496024</t>
  </si>
  <si>
    <t>496027</t>
  </si>
  <si>
    <t>496032</t>
  </si>
  <si>
    <t>496034</t>
  </si>
  <si>
    <t>496035</t>
  </si>
  <si>
    <t>496036</t>
  </si>
  <si>
    <t>496038</t>
  </si>
  <si>
    <t>496041</t>
  </si>
  <si>
    <t>496042</t>
  </si>
  <si>
    <t>496048</t>
  </si>
  <si>
    <t>496050</t>
  </si>
  <si>
    <t>Adams County Public Library - Item: rec040 - Recorded Books Transparent Language: 2/1/2022-1/31/2023, includes WiLS Service Fee of $0.00</t>
  </si>
  <si>
    <t>Columbus Public Library - Item: rec040 - Recorded Books Transparent Language: 2/1/2022-1/31/2023, includes WiLS Service Fee of $0.00</t>
  </si>
  <si>
    <t>496054</t>
  </si>
  <si>
    <t>496058</t>
  </si>
  <si>
    <t>Arrowhead Library System - Item: rec040 - Transparent Language Online for Libraries: 2/1/2022-1/31/2023</t>
  </si>
  <si>
    <t>Brown County Public Library - Item: rec040 - Transparent Language Online for Libraries: 2/1/2022-1/31/2023</t>
  </si>
  <si>
    <t>IFLS Library System - Item: rec040 - Transparent Language Online for Libraries: 2/1/2022-1/31/2023</t>
  </si>
  <si>
    <t>Milwaukee County Fed Libr Syst - Item: rec040 - Transparent Language Online for Libraries: 2/1/2022-1/31/2023</t>
  </si>
  <si>
    <t>Monarch Library System - Item: rec040 - Transparent Language Online for Libraries: 2/1/2022-1/31/2023</t>
  </si>
  <si>
    <t>Nicolet Federated Libr System - Item: rec040 - Transparent Language Online for Libraries: 2/1/2022-1/31/2023</t>
  </si>
  <si>
    <t>Southwest WI Library System - Item: rec040 - Transparent Language Online for Libraries: 2/1/2022-1/31/2023</t>
  </si>
  <si>
    <t>496154</t>
  </si>
  <si>
    <t>496155</t>
  </si>
  <si>
    <t>496157</t>
  </si>
  <si>
    <t>496160</t>
  </si>
  <si>
    <t>496161</t>
  </si>
  <si>
    <t>496162</t>
  </si>
  <si>
    <t>496168</t>
  </si>
  <si>
    <t>496010</t>
  </si>
  <si>
    <t>Fitchburg Public Library - Item: rec040 - Recorded Books Transparent Language: 2/1/2022-1/31/2023, includes WiLS Service Fee of $0.00</t>
  </si>
  <si>
    <t>MARC Records, 1000183998</t>
  </si>
  <si>
    <t>Digital Divide Data Ventures - INV-VEN4827 - Digitization Newspapers Batch 11</t>
  </si>
  <si>
    <t>OWLS December Printing</t>
  </si>
  <si>
    <t>CD0066921502934</t>
  </si>
  <si>
    <t>CD0066921502997</t>
  </si>
  <si>
    <t>MARC Records, 1000191568</t>
  </si>
  <si>
    <t>CD0066922013542 (Holds Reduction)</t>
  </si>
  <si>
    <t>00669MG22044103</t>
  </si>
  <si>
    <t>H-0083495</t>
  </si>
  <si>
    <t>Doreen Nasgovitz</t>
  </si>
  <si>
    <t>CD0066922060139</t>
  </si>
  <si>
    <t>Digital Divide Data Ventures - INV-VEN4940 - Digitization Newspapers Batch 12</t>
  </si>
  <si>
    <t xml:space="preserve">Recorded Books </t>
  </si>
  <si>
    <t>Reserves</t>
  </si>
  <si>
    <t>{recommendation: carry over to digital content}</t>
  </si>
  <si>
    <t>{recommendation: carry over to same line}</t>
  </si>
  <si>
    <t>{recommendation: move to digital content}</t>
  </si>
  <si>
    <t>{recommendation: remove from reserve}</t>
  </si>
  <si>
    <t>Bluehost - WI historical newspaper domain</t>
  </si>
  <si>
    <t>GEN - 042 - WiLS Project Mgmt Fee - includes core WPLC and tech collab</t>
  </si>
  <si>
    <t>00669CO22042121</t>
  </si>
  <si>
    <t>00669CO22042126</t>
  </si>
  <si>
    <t>00669CO22042124</t>
  </si>
  <si>
    <t>00669CO22042127</t>
  </si>
  <si>
    <t>ALA Awards Part 2</t>
  </si>
  <si>
    <t>00669CO22042123</t>
  </si>
  <si>
    <t>00669CO22042130</t>
  </si>
  <si>
    <t>00669CO22042129</t>
  </si>
  <si>
    <t>00669DA22042261</t>
  </si>
  <si>
    <t>4FEB22Preorder</t>
  </si>
  <si>
    <t>00669DA22042260</t>
  </si>
  <si>
    <t>00669CO22042870</t>
  </si>
  <si>
    <t>Some Danger Involved</t>
  </si>
  <si>
    <t>00669DA22043411</t>
  </si>
  <si>
    <t>5FEB22Preorder</t>
  </si>
  <si>
    <t>00669DA22045361</t>
  </si>
  <si>
    <t>8FEB22Preorder</t>
  </si>
  <si>
    <t>00669DA22045975</t>
  </si>
  <si>
    <t>00669CO22049111</t>
  </si>
  <si>
    <t>00669CO22049116</t>
  </si>
  <si>
    <t>O time</t>
  </si>
  <si>
    <t>00669CO22049115</t>
  </si>
  <si>
    <t>O checkouts</t>
  </si>
  <si>
    <t>00669CO22049684</t>
  </si>
  <si>
    <t>Investing for Dummie</t>
  </si>
  <si>
    <t>00669DA22051512</t>
  </si>
  <si>
    <t>13FEB22Preorder</t>
  </si>
  <si>
    <t>00669DA22051726</t>
  </si>
  <si>
    <t>14FEB22Preorder</t>
  </si>
  <si>
    <t>00669DA22051727</t>
  </si>
  <si>
    <t>00669DA22053505</t>
  </si>
  <si>
    <t>15FEB22Preorder</t>
  </si>
  <si>
    <t>00669DA22054134</t>
  </si>
  <si>
    <t>00669CO22056543</t>
  </si>
  <si>
    <t>00669CO22056538</t>
  </si>
  <si>
    <t>00669CO22056542</t>
  </si>
  <si>
    <t>00669CO22056537</t>
  </si>
  <si>
    <t>00669CO22056545</t>
  </si>
  <si>
    <t>00669CO22056552</t>
  </si>
  <si>
    <t>00669CO22056549</t>
  </si>
  <si>
    <t>Holds no copies</t>
  </si>
  <si>
    <t>00669SU22056775</t>
  </si>
  <si>
    <t>Blackstone 2022 25</t>
  </si>
  <si>
    <t>00669DA22059475</t>
  </si>
  <si>
    <t>19FEB22Preorder</t>
  </si>
  <si>
    <t>00669CO22060127</t>
  </si>
  <si>
    <t>00669CO22060128</t>
  </si>
  <si>
    <t>00669CO22060132</t>
  </si>
  <si>
    <t>ARTL Ebook Feb JW</t>
  </si>
  <si>
    <t>00669CO22060131</t>
  </si>
  <si>
    <t>ABest Feb JW</t>
  </si>
  <si>
    <t>00669CO22060133</t>
  </si>
  <si>
    <t>APO Mar NHW</t>
  </si>
  <si>
    <t>00669CO22060239</t>
  </si>
  <si>
    <t>ALUCKY JAN SQ</t>
  </si>
  <si>
    <t>test</t>
  </si>
  <si>
    <t>00669DA22060470</t>
  </si>
  <si>
    <t>22FEB22Preorder</t>
  </si>
  <si>
    <t>00669DA22060471</t>
  </si>
  <si>
    <t>00669DA22060472</t>
  </si>
  <si>
    <t>00669CO22061711</t>
  </si>
  <si>
    <t>00669CO22061712</t>
  </si>
  <si>
    <t>00669CO22061715</t>
  </si>
  <si>
    <t>00669CO22061714</t>
  </si>
  <si>
    <t>00669CO22061729</t>
  </si>
  <si>
    <t>00669CO22062395</t>
  </si>
  <si>
    <t>AMYS Feb 22 CH</t>
  </si>
  <si>
    <t>00669CO22062434</t>
  </si>
  <si>
    <t>JYARTL EBOOK AB</t>
  </si>
  <si>
    <t>00669CO22062427</t>
  </si>
  <si>
    <t>RTL</t>
  </si>
  <si>
    <t>00669CO22062431</t>
  </si>
  <si>
    <t>00669CO22062447</t>
  </si>
  <si>
    <t>00669CO22062445</t>
  </si>
  <si>
    <t>AFIC LG+ FEB SJ</t>
  </si>
  <si>
    <t>00669CO22062444</t>
  </si>
  <si>
    <t>JYARTL AUDIO AB</t>
  </si>
  <si>
    <t>00669CO22062460</t>
  </si>
  <si>
    <t>AFIC MU FEB JP</t>
  </si>
  <si>
    <t>00669CO22062462</t>
  </si>
  <si>
    <t>AFIC RO FEB JP</t>
  </si>
  <si>
    <t>00669CO22062456</t>
  </si>
  <si>
    <t>AFIC SC FEB SJ</t>
  </si>
  <si>
    <t>00669CO22062452</t>
  </si>
  <si>
    <t>ARTL Feb 22 CH</t>
  </si>
  <si>
    <t>00669CO22062461</t>
  </si>
  <si>
    <t>00669CO22062451</t>
  </si>
  <si>
    <t>Feb Sale</t>
  </si>
  <si>
    <t>00669CO22062463</t>
  </si>
  <si>
    <t>ANFIC SP FEB KM</t>
  </si>
  <si>
    <t>00669CO22062453</t>
  </si>
  <si>
    <t>AFIC SP FEB KM</t>
  </si>
  <si>
    <t>00669CO22062468</t>
  </si>
  <si>
    <t>ANFIC CO FEB SJ</t>
  </si>
  <si>
    <t>00669CO22062470</t>
  </si>
  <si>
    <t>ANFIC GAR FEB SL</t>
  </si>
  <si>
    <t>00669CO22062477</t>
  </si>
  <si>
    <t>ANFIC HE FEB RS</t>
  </si>
  <si>
    <t>00669CO22062475</t>
  </si>
  <si>
    <t>ANFIC HI FEB RS</t>
  </si>
  <si>
    <t>00669CO22062474</t>
  </si>
  <si>
    <t>ANFIC PA FEB RS</t>
  </si>
  <si>
    <t>00669CO22062486</t>
  </si>
  <si>
    <t>JYA GL FEB SJ</t>
  </si>
  <si>
    <t>00669CO22062483</t>
  </si>
  <si>
    <t>JYA GN FEB SJ</t>
  </si>
  <si>
    <t>00669CO22062493</t>
  </si>
  <si>
    <t>JYA MU FEB KM</t>
  </si>
  <si>
    <t>00669CO22062488</t>
  </si>
  <si>
    <t>JYA MY FEB LEP</t>
  </si>
  <si>
    <t>00669CO22062492</t>
  </si>
  <si>
    <t>JYA SP FEB KM</t>
  </si>
  <si>
    <t>00669CO22062595</t>
  </si>
  <si>
    <t>ALUCKY MAR SQ</t>
  </si>
  <si>
    <t>00669CO22062622</t>
  </si>
  <si>
    <t>ALUCKY FEB SQ</t>
  </si>
  <si>
    <t>00669CO22068139</t>
  </si>
  <si>
    <t>00669CO22068136</t>
  </si>
  <si>
    <t>) time</t>
  </si>
  <si>
    <t>00669CO22068138</t>
  </si>
  <si>
    <t>00669CO22068137</t>
  </si>
  <si>
    <t>00669DA22070963</t>
  </si>
  <si>
    <t>1MAR22Preorder</t>
  </si>
  <si>
    <t>00669DA22070964</t>
  </si>
  <si>
    <t>CD0066922091658</t>
  </si>
  <si>
    <t>00669CO22073440</t>
  </si>
  <si>
    <t>00669CO22073443</t>
  </si>
  <si>
    <t>00669CO22073437</t>
  </si>
  <si>
    <t>00669CO22073444</t>
  </si>
  <si>
    <t>00669CO22073438</t>
  </si>
  <si>
    <t>00669DA22077684</t>
  </si>
  <si>
    <t>6MAR22Preorder</t>
  </si>
  <si>
    <t>00669CO22077541</t>
  </si>
  <si>
    <t>00669CO22077543</t>
  </si>
  <si>
    <t>The Club</t>
  </si>
  <si>
    <t>00669CO22077547</t>
  </si>
  <si>
    <t>00669CO22077545</t>
  </si>
  <si>
    <t>00669CO22077546</t>
  </si>
  <si>
    <t>00669CO22077548</t>
  </si>
  <si>
    <t>00669DA22079147</t>
  </si>
  <si>
    <t>7MAR22Preorder</t>
  </si>
  <si>
    <t>00669DA22079148</t>
  </si>
  <si>
    <t>00669DA22080976</t>
  </si>
  <si>
    <t>8MAR22Preorder</t>
  </si>
  <si>
    <t>00669DA22080977</t>
  </si>
  <si>
    <t>00669CO22080301</t>
  </si>
  <si>
    <t>A necessary end</t>
  </si>
  <si>
    <t>00669CO22083103</t>
  </si>
  <si>
    <t>00669CO22083100</t>
  </si>
  <si>
    <t>00669CO22083099</t>
  </si>
  <si>
    <t>00669CO22083125</t>
  </si>
  <si>
    <t>HoneySuckle Summer</t>
  </si>
  <si>
    <t>APO April2022 kah</t>
  </si>
  <si>
    <t>00669CO22084201</t>
  </si>
  <si>
    <t>00669CO22084198</t>
  </si>
  <si>
    <t>00669CO22084871</t>
  </si>
  <si>
    <t>High Holds TItles</t>
  </si>
  <si>
    <t>00669DA22088246</t>
  </si>
  <si>
    <t>15MAR22Preorder</t>
  </si>
  <si>
    <t>00669CO22089841</t>
  </si>
  <si>
    <t>ABest Mar JW</t>
  </si>
  <si>
    <t>00669CO22089844</t>
  </si>
  <si>
    <t>0 checkouts</t>
  </si>
  <si>
    <t>00669CO22089857</t>
  </si>
  <si>
    <t>00669CO22089951</t>
  </si>
  <si>
    <t>Ugly Love</t>
  </si>
  <si>
    <t>00669SU22090617</t>
  </si>
  <si>
    <t>Duke Classics</t>
  </si>
  <si>
    <t>00669CO22091654</t>
  </si>
  <si>
    <t>00669CO22091648</t>
  </si>
  <si>
    <t>00669CO22091650</t>
  </si>
  <si>
    <t>AAudio RTL Mar CH</t>
  </si>
  <si>
    <t>00669CO22091652</t>
  </si>
  <si>
    <t>March Sale</t>
  </si>
  <si>
    <t>00669CO22091649</t>
  </si>
  <si>
    <t>00669CO22091678</t>
  </si>
  <si>
    <t>New Versions OD</t>
  </si>
  <si>
    <t>00669CO22091666</t>
  </si>
  <si>
    <t>00669CO22091668</t>
  </si>
  <si>
    <t>March 22 J/YA series</t>
  </si>
  <si>
    <t>00669CO22091667</t>
  </si>
  <si>
    <t>AFIC LG+ MAR SJ</t>
  </si>
  <si>
    <t>00669CO22091661</t>
  </si>
  <si>
    <t>AFIC MU MAR JP</t>
  </si>
  <si>
    <t>00669CO22091692</t>
  </si>
  <si>
    <t>AFIC RO MAR JP</t>
  </si>
  <si>
    <t>00669CO22091687</t>
  </si>
  <si>
    <t>AFIC SC MAR SJ</t>
  </si>
  <si>
    <t>00669CO22091688</t>
  </si>
  <si>
    <t>AFIC SP MAR KM</t>
  </si>
  <si>
    <t>00669CO22091694</t>
  </si>
  <si>
    <t>AMY Mar CH</t>
  </si>
  <si>
    <t>00669CO22091696</t>
  </si>
  <si>
    <t>ANFIC CO MAR SJ</t>
  </si>
  <si>
    <t>00669CO22091708</t>
  </si>
  <si>
    <t>ANFIC GA MAR SL</t>
  </si>
  <si>
    <t>00669CO22091707</t>
  </si>
  <si>
    <t>00669CO22091709</t>
  </si>
  <si>
    <t>ANFIC HE MAR RS</t>
  </si>
  <si>
    <t>00669CO22091702</t>
  </si>
  <si>
    <t>ANFIC HI MAR SL</t>
  </si>
  <si>
    <t>00669CO22091701</t>
  </si>
  <si>
    <t>ANFIC PA MAR RS</t>
  </si>
  <si>
    <t>00669CO22091698</t>
  </si>
  <si>
    <t>ANFIC SP MAR KM</t>
  </si>
  <si>
    <t>00669CO22091704</t>
  </si>
  <si>
    <t>ARTL Ebook Mar JW</t>
  </si>
  <si>
    <t>00669CO22091725</t>
  </si>
  <si>
    <t>00669CO22091724</t>
  </si>
  <si>
    <t>00669CO22091718</t>
  </si>
  <si>
    <t>00669CO22091726</t>
  </si>
  <si>
    <t>00669CO22091715</t>
  </si>
  <si>
    <t>00669CO22091722</t>
  </si>
  <si>
    <t>00669CO22091729</t>
  </si>
  <si>
    <t>JYA GL MAR SJ</t>
  </si>
  <si>
    <t>00669CO22091732</t>
  </si>
  <si>
    <t>JYA GN MAR SJ</t>
  </si>
  <si>
    <t>00669CO22091733</t>
  </si>
  <si>
    <t>JYA MU MAR KM</t>
  </si>
  <si>
    <t>00669CO22091730</t>
  </si>
  <si>
    <t>JYA SP MAR KM</t>
  </si>
  <si>
    <t>00669CO22091731</t>
  </si>
  <si>
    <t>JYA NF MAR SD</t>
  </si>
  <si>
    <t>00669CO22091745</t>
  </si>
  <si>
    <t>00669SU22091901</t>
  </si>
  <si>
    <t>Tantor 25</t>
  </si>
  <si>
    <t>00669SU22091948</t>
  </si>
  <si>
    <t>00669CO22092191</t>
  </si>
  <si>
    <t>Dune Audio</t>
  </si>
  <si>
    <t>Lucky Day Preorders</t>
  </si>
  <si>
    <t>00669CO22093612</t>
  </si>
  <si>
    <t>00669CO22093609</t>
  </si>
  <si>
    <t>00669DA22095450</t>
  </si>
  <si>
    <t>22MAR22Preorder</t>
  </si>
  <si>
    <t>00669DA22095452</t>
  </si>
  <si>
    <t>00669DA22095451</t>
  </si>
  <si>
    <t>00669DA22098505</t>
  </si>
  <si>
    <t>24MAR22Preorder</t>
  </si>
  <si>
    <t>00669CO22101204</t>
  </si>
  <si>
    <t>00669CO22101203</t>
  </si>
  <si>
    <t>00669CO22101208</t>
  </si>
  <si>
    <t>00669CO22101215</t>
  </si>
  <si>
    <t>00669CO22101214</t>
  </si>
  <si>
    <t>00669CO22101216</t>
  </si>
  <si>
    <t>March 22 SF/F J/YA</t>
  </si>
  <si>
    <t>00669CO22101209</t>
  </si>
  <si>
    <t>00669CO22101219</t>
  </si>
  <si>
    <t>00669DA22103012</t>
  </si>
  <si>
    <t>29MAR22Preorder</t>
  </si>
  <si>
    <t>00669DA22103013</t>
  </si>
  <si>
    <t>00669DA22103014</t>
  </si>
  <si>
    <t>CD0066922073445</t>
  </si>
  <si>
    <t>Dreamhost - domain hosting renewal</t>
  </si>
  <si>
    <t>Digital Divide Data Ventures - INV-VEN5028 - Digitization Newspapers Batch 13</t>
  </si>
  <si>
    <t>Roberta Larson</t>
  </si>
  <si>
    <t>00669CO22112184</t>
  </si>
  <si>
    <t>00669CO22112186</t>
  </si>
  <si>
    <t>00669CO22112195</t>
  </si>
  <si>
    <t>00669CO22112191</t>
  </si>
  <si>
    <t>00669CO22112193</t>
  </si>
  <si>
    <t>00669CO22112192</t>
  </si>
  <si>
    <t>00669CO22112198</t>
  </si>
  <si>
    <t>Not owned but holds?</t>
  </si>
  <si>
    <t>00669CO22112199</t>
  </si>
  <si>
    <t>00669CO22112200</t>
  </si>
  <si>
    <t>00669DA22113669</t>
  </si>
  <si>
    <t>5APR22Preorder</t>
  </si>
  <si>
    <t>00669DA22113670</t>
  </si>
  <si>
    <t>00669DA22117995</t>
  </si>
  <si>
    <t>8APR22Preorder</t>
  </si>
  <si>
    <t>00669DA22119789</t>
  </si>
  <si>
    <t>11APR22Preorder</t>
  </si>
  <si>
    <t>00669DA22121198</t>
  </si>
  <si>
    <t>12APR22Preorder</t>
  </si>
  <si>
    <t>00669DA22121911</t>
  </si>
  <si>
    <t>00669CO22120897</t>
  </si>
  <si>
    <t>00669CO22120916</t>
  </si>
  <si>
    <t>00669CO22122757</t>
  </si>
  <si>
    <t>GoBigRead</t>
  </si>
  <si>
    <t>00669CO22124587</t>
  </si>
  <si>
    <t>Time remaining</t>
  </si>
  <si>
    <t>00669CO22124583</t>
  </si>
  <si>
    <t>ABest Apr JW</t>
  </si>
  <si>
    <t>00669CO22124588</t>
  </si>
  <si>
    <t>00669CO22124585</t>
  </si>
  <si>
    <t>00669CO22124586</t>
  </si>
  <si>
    <t>00669CO22124582</t>
  </si>
  <si>
    <t>00669CO22124595</t>
  </si>
  <si>
    <t>APO May NHW</t>
  </si>
  <si>
    <t>00669CO22124599</t>
  </si>
  <si>
    <t>00669CO22124592</t>
  </si>
  <si>
    <t>00669CO22124597</t>
  </si>
  <si>
    <t>ARTL Ebook Apr JW</t>
  </si>
  <si>
    <t>00669CO22124594</t>
  </si>
  <si>
    <t>JYA SP APR KM</t>
  </si>
  <si>
    <t>00669CO22125896</t>
  </si>
  <si>
    <t>00669CO22125900</t>
  </si>
  <si>
    <t>00669CO22125898</t>
  </si>
  <si>
    <t>JYABEST APR KZ</t>
  </si>
  <si>
    <t>00669CO22125907</t>
  </si>
  <si>
    <t>ANFIC HO APR KM</t>
  </si>
  <si>
    <t>00669CO22125905</t>
  </si>
  <si>
    <t>AFIC LG+ APR SJ</t>
  </si>
  <si>
    <t>00669CO22125902</t>
  </si>
  <si>
    <t>AFIC MU APR JP</t>
  </si>
  <si>
    <t>00669CO22125901</t>
  </si>
  <si>
    <t>AFIC RO APR JP</t>
  </si>
  <si>
    <t>00669CO22125913</t>
  </si>
  <si>
    <t>AFIC SP APR KM</t>
  </si>
  <si>
    <t>00669CO22125908</t>
  </si>
  <si>
    <t>ANFIC GA APR SL</t>
  </si>
  <si>
    <t>00669CO22125934</t>
  </si>
  <si>
    <t>ANFIC SP APR KM</t>
  </si>
  <si>
    <t>00669CO22125924</t>
  </si>
  <si>
    <t>JYA GL APR SJ</t>
  </si>
  <si>
    <t>00669CO22125932</t>
  </si>
  <si>
    <t>ANFIC CO APR SJ</t>
  </si>
  <si>
    <t>00669CO22125929</t>
  </si>
  <si>
    <t>AFIC SC APR SJ</t>
  </si>
  <si>
    <t>00669CO22125918</t>
  </si>
  <si>
    <t>AFIC MY Apr CH</t>
  </si>
  <si>
    <t>00669CO22125928</t>
  </si>
  <si>
    <t>JYA GN APR SJ</t>
  </si>
  <si>
    <t>00669CO22125922</t>
  </si>
  <si>
    <t>JYA MY APR LEP</t>
  </si>
  <si>
    <t>00669CO22125927</t>
  </si>
  <si>
    <t>JYA MU APR KM</t>
  </si>
  <si>
    <t>00669DA22127692</t>
  </si>
  <si>
    <t>19APR22Preorder</t>
  </si>
  <si>
    <t>00669DA22127693</t>
  </si>
  <si>
    <t>00669DA22127694</t>
  </si>
  <si>
    <t>00669CO22130940</t>
  </si>
  <si>
    <t>00669CO22130944</t>
  </si>
  <si>
    <t>00669CO22130947</t>
  </si>
  <si>
    <t>Unowned Blackstone</t>
  </si>
  <si>
    <t>00669CO22131104</t>
  </si>
  <si>
    <t>00669CO22131108</t>
  </si>
  <si>
    <t>00669CO22131116</t>
  </si>
  <si>
    <t>00669CO22131113</t>
  </si>
  <si>
    <t>JYA NF APRIL SD</t>
  </si>
  <si>
    <t>00669CO22131123</t>
  </si>
  <si>
    <t>00669CO22132501</t>
  </si>
  <si>
    <t>00669CO22132505</t>
  </si>
  <si>
    <t>00669DA22134795</t>
  </si>
  <si>
    <t>26APR22Preorder</t>
  </si>
  <si>
    <t>00669DA22134797</t>
  </si>
  <si>
    <t>00669DA22134796</t>
  </si>
  <si>
    <t>00669CO22138690</t>
  </si>
  <si>
    <t>Missing Series-nhw</t>
  </si>
  <si>
    <t>00669CO22138698</t>
  </si>
  <si>
    <t>00669CO22138699</t>
  </si>
  <si>
    <t>00669CO22138697</t>
  </si>
  <si>
    <t>00669CO22138700</t>
  </si>
  <si>
    <t>00669CO22138705</t>
  </si>
  <si>
    <t>ABest Apr 2 JW</t>
  </si>
  <si>
    <t>00669CO22138717</t>
  </si>
  <si>
    <t>00669CO22138714</t>
  </si>
  <si>
    <t>00669CO22138716</t>
  </si>
  <si>
    <t>00669CO22138713</t>
  </si>
  <si>
    <t>JYA SC APR KM</t>
  </si>
  <si>
    <t>00669CO22138718</t>
  </si>
  <si>
    <t>ANFIC SR APR KM</t>
  </si>
  <si>
    <t>00669CO22138712</t>
  </si>
  <si>
    <t>ANFIC HE APR RS</t>
  </si>
  <si>
    <t>00669CO22138715</t>
  </si>
  <si>
    <t>ANFIC HI APR RS</t>
  </si>
  <si>
    <t>00669CO22138711</t>
  </si>
  <si>
    <t>ANFIC PO APR KM</t>
  </si>
  <si>
    <t>00669CO22138719</t>
  </si>
  <si>
    <t>ANFIC PA APR RS</t>
  </si>
  <si>
    <t>00669CO22138727</t>
  </si>
  <si>
    <t>00669CO22138724</t>
  </si>
  <si>
    <t>CD0066922124580</t>
  </si>
  <si>
    <t>FREE-22007616</t>
  </si>
  <si>
    <t>Recalled Title, TITLE-22009104</t>
  </si>
  <si>
    <t>Recalled Title, TITLE-22009103</t>
  </si>
  <si>
    <t>Recalled Title, TITLE-22008917</t>
  </si>
  <si>
    <t>CD0066922143743</t>
  </si>
  <si>
    <t>internal adjustment</t>
  </si>
  <si>
    <t>MARC Records, 1000197604</t>
  </si>
  <si>
    <t>MARC Records, 1000203542</t>
  </si>
  <si>
    <t>Digital Divide Data Ventures - INV-VEN5107 - Digitization Newspapers Batch 13 Part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</si>
</sst>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m/d/yy"/>
    <numFmt numFmtId="167" formatCode="#,##0.00;\-#,##0.00;* ??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2" borderId="4" applyNumberFormat="0" applyAlignment="0" applyProtection="0"/>
  </cellStyleXfs>
  <cellXfs count="185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20" fillId="2" borderId="4" xfId="13" applyFont="1"/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18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64" fontId="8" fillId="0" borderId="1" xfId="4" applyNumberFormat="1" applyFont="1" applyBorder="1"/>
    <xf numFmtId="1" fontId="21" fillId="0" borderId="0" xfId="0" applyNumberFormat="1" applyFont="1"/>
    <xf numFmtId="44" fontId="21" fillId="0" borderId="0" xfId="0" applyNumberFormat="1" applyFont="1"/>
    <xf numFmtId="14" fontId="21" fillId="0" borderId="0" xfId="0" applyNumberFormat="1" applyFont="1"/>
    <xf numFmtId="0" fontId="21" fillId="0" borderId="0" xfId="0" applyFont="1"/>
    <xf numFmtId="164" fontId="8" fillId="0" borderId="0" xfId="0" applyNumberFormat="1" applyFont="1" applyAlignment="1">
      <alignment wrapText="1"/>
    </xf>
    <xf numFmtId="0" fontId="9" fillId="0" borderId="2" xfId="0" applyFont="1" applyBorder="1" applyAlignment="1">
      <alignment wrapText="1"/>
    </xf>
    <xf numFmtId="164" fontId="9" fillId="0" borderId="0" xfId="4" applyNumberFormat="1" applyFont="1"/>
    <xf numFmtId="14" fontId="9" fillId="0" borderId="0" xfId="4" applyNumberFormat="1" applyFont="1"/>
    <xf numFmtId="165" fontId="9" fillId="0" borderId="0" xfId="0" applyNumberFormat="1" applyFont="1"/>
    <xf numFmtId="164" fontId="8" fillId="0" borderId="0" xfId="0" applyNumberFormat="1" applyFont="1"/>
    <xf numFmtId="0" fontId="9" fillId="0" borderId="0" xfId="4" applyNumberFormat="1" applyFont="1"/>
    <xf numFmtId="0" fontId="22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164" fontId="9" fillId="0" borderId="0" xfId="0" applyNumberFormat="1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3" fillId="0" borderId="0" xfId="0" applyFont="1"/>
    <xf numFmtId="14" fontId="24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44" fontId="24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5" fillId="0" borderId="0" xfId="0" applyFont="1" applyAlignment="1">
      <alignment wrapText="1"/>
    </xf>
    <xf numFmtId="44" fontId="24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6" fillId="0" borderId="0" xfId="0" applyFont="1"/>
    <xf numFmtId="44" fontId="26" fillId="0" borderId="0" xfId="4" applyFont="1"/>
    <xf numFmtId="14" fontId="26" fillId="0" borderId="0" xfId="0" applyNumberFormat="1" applyFont="1" applyAlignment="1">
      <alignment wrapText="1"/>
    </xf>
    <xf numFmtId="0" fontId="0" fillId="0" borderId="0" xfId="0"/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7" fillId="0" borderId="0" xfId="0" applyFont="1" applyFill="1" applyBorder="1"/>
    <xf numFmtId="44" fontId="28" fillId="0" borderId="1" xfId="0" applyNumberFormat="1" applyFont="1" applyBorder="1"/>
    <xf numFmtId="0" fontId="28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20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7" fillId="0" borderId="8" xfId="4" applyFont="1" applyBorder="1"/>
    <xf numFmtId="49" fontId="29" fillId="0" borderId="0" xfId="0" applyNumberFormat="1" applyFont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9" fillId="0" borderId="0" xfId="0" applyNumberFormat="1" applyFont="1" applyAlignment="1">
      <alignment wrapText="1"/>
    </xf>
    <xf numFmtId="44" fontId="18" fillId="0" borderId="0" xfId="4" applyFont="1" applyAlignment="1">
      <alignment wrapText="1"/>
    </xf>
    <xf numFmtId="8" fontId="18" fillId="0" borderId="0" xfId="0" applyNumberFormat="1" applyFont="1"/>
    <xf numFmtId="44" fontId="18" fillId="0" borderId="0" xfId="0" applyNumberFormat="1" applyFont="1" applyFill="1" applyAlignment="1">
      <alignment wrapText="1"/>
    </xf>
    <xf numFmtId="44" fontId="18" fillId="0" borderId="0" xfId="6" applyFont="1"/>
    <xf numFmtId="0" fontId="0" fillId="0" borderId="0" xfId="0"/>
    <xf numFmtId="0" fontId="29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0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6" fontId="30" fillId="0" borderId="0" xfId="0" applyNumberFormat="1" applyFont="1" applyAlignment="1">
      <alignment horizontal="left"/>
    </xf>
    <xf numFmtId="49" fontId="30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right"/>
    </xf>
    <xf numFmtId="8" fontId="8" fillId="0" borderId="0" xfId="4" applyNumberFormat="1" applyFont="1"/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4" fillId="0" borderId="0" xfId="5" applyFont="1"/>
    <xf numFmtId="0" fontId="0" fillId="0" borderId="0" xfId="0" applyFont="1" applyFill="1" applyAlignme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Fill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/>
    <xf numFmtId="44" fontId="0" fillId="0" borderId="0" xfId="4" applyFont="1" applyAlignment="1">
      <alignment horizontal="right" wrapText="1"/>
    </xf>
    <xf numFmtId="49" fontId="30" fillId="0" borderId="0" xfId="0" applyNumberFormat="1" applyFont="1" applyAlignment="1">
      <alignment horizontal="left" wrapText="1"/>
    </xf>
    <xf numFmtId="44" fontId="18" fillId="0" borderId="0" xfId="5" applyFont="1" applyAlignment="1">
      <alignment wrapText="1"/>
    </xf>
    <xf numFmtId="44" fontId="18" fillId="0" borderId="0" xfId="0" applyNumberFormat="1" applyFont="1"/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4" fontId="18" fillId="0" borderId="0" xfId="4" applyFont="1"/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abSelected="1" topLeftCell="A19" workbookViewId="0">
      <selection activeCell="F48" sqref="F48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30.28515625" style="6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118</v>
      </c>
      <c r="D2" s="23" t="s">
        <v>49</v>
      </c>
      <c r="E2" s="24" t="s">
        <v>50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127</v>
      </c>
      <c r="C6" s="166">
        <v>145893.79</v>
      </c>
      <c r="D6" s="167">
        <v>145893.79</v>
      </c>
      <c r="E6" s="13">
        <f>D6-C6</f>
        <v>0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68">
        <v>105375</v>
      </c>
      <c r="D7" s="167">
        <f>'Income detail'!I18</f>
        <v>105376</v>
      </c>
      <c r="E7" s="13">
        <f>D7-C7</f>
        <v>1</v>
      </c>
      <c r="F7" s="16"/>
      <c r="G7" s="16"/>
      <c r="H7" s="16"/>
      <c r="I7" s="16"/>
    </row>
    <row r="8" spans="1:10" x14ac:dyDescent="0.25">
      <c r="A8" s="29" t="s">
        <v>7</v>
      </c>
      <c r="B8" s="2" t="s">
        <v>18</v>
      </c>
      <c r="C8" s="167">
        <v>1340944</v>
      </c>
      <c r="D8" s="167">
        <f>'Income detail'!D18</f>
        <v>1340944</v>
      </c>
      <c r="E8" s="13">
        <f>D8-C8</f>
        <v>0</v>
      </c>
      <c r="F8" s="16"/>
      <c r="G8" s="16"/>
      <c r="H8" s="16"/>
      <c r="I8" s="16"/>
    </row>
    <row r="9" spans="1:10" x14ac:dyDescent="0.25">
      <c r="A9" s="120" t="s">
        <v>8</v>
      </c>
      <c r="B9" s="2" t="s">
        <v>114</v>
      </c>
      <c r="C9" s="167">
        <v>100000</v>
      </c>
      <c r="D9" s="167">
        <f>'Income detail'!N18</f>
        <v>100001</v>
      </c>
      <c r="E9" s="13">
        <f t="shared" ref="E9:E10" si="0">D9-C9</f>
        <v>1</v>
      </c>
      <c r="F9" s="16"/>
      <c r="G9" s="16"/>
      <c r="H9" s="16"/>
      <c r="I9" s="16"/>
    </row>
    <row r="10" spans="1:10" x14ac:dyDescent="0.25">
      <c r="A10" s="22" t="s">
        <v>11</v>
      </c>
      <c r="B10" s="32" t="s">
        <v>119</v>
      </c>
      <c r="C10" s="167">
        <v>24000</v>
      </c>
      <c r="D10" s="167">
        <f>'Other income detail'!B52</f>
        <v>21123.7</v>
      </c>
      <c r="E10" s="13">
        <f t="shared" si="0"/>
        <v>-2876.2999999999993</v>
      </c>
      <c r="F10" s="16"/>
      <c r="G10" s="16"/>
      <c r="H10" s="16"/>
      <c r="I10" s="16"/>
    </row>
    <row r="11" spans="1:10" x14ac:dyDescent="0.25">
      <c r="A11" s="29" t="s">
        <v>12</v>
      </c>
      <c r="B11" s="2" t="s">
        <v>76</v>
      </c>
      <c r="C11" s="167">
        <v>0</v>
      </c>
      <c r="D11" s="167">
        <f>'Other income detail'!Q52</f>
        <v>0</v>
      </c>
      <c r="E11" s="13">
        <f t="shared" ref="E11" si="1">D11-C11</f>
        <v>0</v>
      </c>
      <c r="F11" s="16"/>
      <c r="G11" s="16"/>
      <c r="H11" s="16"/>
      <c r="I11" s="16"/>
    </row>
    <row r="12" spans="1:10" s="38" customFormat="1" x14ac:dyDescent="0.25">
      <c r="B12" s="103" t="s">
        <v>122</v>
      </c>
      <c r="C12" s="75">
        <v>0</v>
      </c>
      <c r="D12" s="75">
        <f>'Other income detail'!G52</f>
        <v>0</v>
      </c>
      <c r="E12" s="169">
        <f>D12-C12</f>
        <v>0</v>
      </c>
      <c r="F12" s="138"/>
      <c r="G12" s="138"/>
      <c r="H12" s="138"/>
      <c r="I12" s="138"/>
      <c r="J12" s="52"/>
    </row>
    <row r="13" spans="1:10" s="38" customFormat="1" x14ac:dyDescent="0.25">
      <c r="B13" s="52" t="s">
        <v>83</v>
      </c>
      <c r="C13" s="75">
        <v>0</v>
      </c>
      <c r="D13" s="75">
        <f>'Other income detail'!L52</f>
        <v>0</v>
      </c>
      <c r="E13" s="169">
        <f>D13-C13</f>
        <v>0</v>
      </c>
      <c r="J13" s="52"/>
    </row>
    <row r="14" spans="1:10" ht="19.5" customHeight="1" x14ac:dyDescent="0.25">
      <c r="A14" s="22"/>
      <c r="B14" s="7" t="s">
        <v>51</v>
      </c>
      <c r="C14" s="167">
        <v>0</v>
      </c>
      <c r="D14" s="167">
        <f>'Donations detail'!B14</f>
        <v>200</v>
      </c>
      <c r="E14" s="13">
        <f>D14-C14</f>
        <v>200</v>
      </c>
      <c r="H14" s="16"/>
      <c r="I14" s="16"/>
    </row>
    <row r="15" spans="1:10" ht="19.5" customHeight="1" x14ac:dyDescent="0.25">
      <c r="C15" s="167"/>
      <c r="D15" s="167"/>
      <c r="E15" s="13"/>
      <c r="F15" s="16"/>
      <c r="G15" s="16"/>
      <c r="H15" s="16"/>
      <c r="I15" s="16"/>
    </row>
    <row r="16" spans="1:10" x14ac:dyDescent="0.25">
      <c r="B16" s="18" t="s">
        <v>4</v>
      </c>
      <c r="C16" s="168">
        <f>SUM(C6:C15)</f>
        <v>1716212.79</v>
      </c>
      <c r="D16" s="168">
        <f>SUM(D6:D15)</f>
        <v>1713538.49</v>
      </c>
      <c r="E16" s="168">
        <f>SUM(E6:E15)</f>
        <v>-2674.2999999999993</v>
      </c>
      <c r="F16" s="16"/>
      <c r="G16" s="16"/>
      <c r="H16" s="16"/>
      <c r="I16" s="16"/>
    </row>
    <row r="17" spans="1:10" ht="18" customHeight="1" x14ac:dyDescent="0.25">
      <c r="C17" s="167"/>
      <c r="D17" s="167"/>
      <c r="E17" s="168"/>
      <c r="F17" s="15"/>
      <c r="G17" s="15"/>
      <c r="H17" s="15"/>
      <c r="I17" s="15"/>
    </row>
    <row r="18" spans="1:10" x14ac:dyDescent="0.25">
      <c r="C18" s="167"/>
      <c r="D18" s="167"/>
      <c r="E18" s="168"/>
    </row>
    <row r="19" spans="1:10" ht="15.75" x14ac:dyDescent="0.25">
      <c r="A19" s="9"/>
      <c r="B19" s="10" t="s">
        <v>59</v>
      </c>
      <c r="C19" s="170"/>
      <c r="D19" s="170"/>
      <c r="E19" s="168"/>
    </row>
    <row r="20" spans="1:10" ht="15.75" x14ac:dyDescent="0.25">
      <c r="A20" s="9"/>
      <c r="B20" s="10"/>
      <c r="C20" s="170"/>
      <c r="D20" s="170"/>
      <c r="E20" s="168"/>
    </row>
    <row r="21" spans="1:10" s="9" customFormat="1" ht="15.75" x14ac:dyDescent="0.25">
      <c r="B21" s="31" t="s">
        <v>77</v>
      </c>
      <c r="C21" s="170"/>
      <c r="D21" s="170"/>
      <c r="E21" s="171"/>
      <c r="G21" s="10"/>
      <c r="H21" s="10"/>
      <c r="J21" s="10"/>
    </row>
    <row r="22" spans="1:10" x14ac:dyDescent="0.25">
      <c r="A22" s="22" t="s">
        <v>10</v>
      </c>
      <c r="B22" s="32" t="s">
        <v>120</v>
      </c>
      <c r="C22" s="172">
        <v>68875</v>
      </c>
      <c r="D22" s="167">
        <f>'Expense detail'!F27</f>
        <v>34437.5</v>
      </c>
      <c r="E22" s="13">
        <f t="shared" ref="E22:E36" si="2">C22-D22</f>
        <v>34437.5</v>
      </c>
      <c r="F22" s="16"/>
      <c r="G22" s="19"/>
      <c r="H22" s="19"/>
      <c r="I22" s="19"/>
    </row>
    <row r="23" spans="1:10" ht="24.75" customHeight="1" x14ac:dyDescent="0.25">
      <c r="A23" s="22" t="s">
        <v>6</v>
      </c>
      <c r="B23" s="7" t="s">
        <v>9</v>
      </c>
      <c r="C23" s="167">
        <v>18000</v>
      </c>
      <c r="D23" s="167">
        <f>'Expense detail'!J27</f>
        <v>4500</v>
      </c>
      <c r="E23" s="13">
        <f t="shared" si="2"/>
        <v>13500</v>
      </c>
      <c r="F23" s="16"/>
      <c r="G23" s="19"/>
      <c r="H23" s="19"/>
      <c r="I23" s="19"/>
    </row>
    <row r="24" spans="1:10" x14ac:dyDescent="0.25">
      <c r="A24" s="29" t="s">
        <v>7</v>
      </c>
      <c r="B24" s="2" t="s">
        <v>45</v>
      </c>
      <c r="C24" s="167">
        <f>1340944+G46</f>
        <v>1354979.94</v>
      </c>
      <c r="D24" s="167">
        <f>'Expense detail'!N27</f>
        <v>760291</v>
      </c>
      <c r="E24" s="13">
        <f t="shared" si="2"/>
        <v>594688.93999999994</v>
      </c>
      <c r="F24" s="16"/>
      <c r="G24" s="19"/>
      <c r="H24" s="19"/>
      <c r="I24" s="19"/>
    </row>
    <row r="25" spans="1:10" x14ac:dyDescent="0.25">
      <c r="A25" s="102" t="s">
        <v>8</v>
      </c>
      <c r="B25" s="2" t="s">
        <v>114</v>
      </c>
      <c r="C25" s="168">
        <v>100000</v>
      </c>
      <c r="D25" s="167">
        <f>'Expense detail'!V27</f>
        <v>80000</v>
      </c>
      <c r="E25" s="13">
        <f>C25-D25</f>
        <v>20000</v>
      </c>
      <c r="F25" s="16"/>
      <c r="G25" s="19"/>
      <c r="H25" s="19"/>
      <c r="I25" s="19"/>
    </row>
    <row r="26" spans="1:10" ht="30" x14ac:dyDescent="0.25">
      <c r="A26" s="84" t="s">
        <v>11</v>
      </c>
      <c r="B26" s="32" t="s">
        <v>79</v>
      </c>
      <c r="C26" s="173">
        <f>24000+G47</f>
        <v>24000.99</v>
      </c>
      <c r="D26" s="167">
        <f>'Expense detail'!R27</f>
        <v>0</v>
      </c>
      <c r="E26" s="13">
        <f>C26-D26</f>
        <v>24000.99</v>
      </c>
      <c r="F26" s="16"/>
      <c r="G26" s="19"/>
      <c r="H26" s="19"/>
      <c r="I26" s="19"/>
    </row>
    <row r="27" spans="1:10" x14ac:dyDescent="0.25">
      <c r="A27" s="102" t="s">
        <v>12</v>
      </c>
      <c r="B27" s="105" t="s">
        <v>121</v>
      </c>
      <c r="C27" s="167">
        <f>2500+G48</f>
        <v>11210.46</v>
      </c>
      <c r="D27" s="167">
        <f>'Expense detail'!Z27</f>
        <v>32.99</v>
      </c>
      <c r="E27" s="13">
        <f t="shared" si="2"/>
        <v>11177.47</v>
      </c>
      <c r="F27" s="16"/>
      <c r="G27" s="19"/>
      <c r="H27" s="19"/>
      <c r="I27" s="19"/>
    </row>
    <row r="28" spans="1:10" x14ac:dyDescent="0.25">
      <c r="A28" t="s">
        <v>58</v>
      </c>
      <c r="B28" s="7" t="s">
        <v>17</v>
      </c>
      <c r="C28" s="168">
        <v>0</v>
      </c>
      <c r="D28" s="167">
        <f>'Expense detail'!AL27</f>
        <v>0</v>
      </c>
      <c r="E28" s="13">
        <f t="shared" si="2"/>
        <v>0</v>
      </c>
      <c r="F28" s="16"/>
      <c r="G28" s="19"/>
      <c r="H28" s="19"/>
      <c r="I28" s="19"/>
    </row>
    <row r="29" spans="1:10" s="9" customFormat="1" ht="15.75" x14ac:dyDescent="0.25">
      <c r="A29" s="22" t="s">
        <v>15</v>
      </c>
      <c r="B29" s="7" t="s">
        <v>2</v>
      </c>
      <c r="C29" s="167">
        <f>1000+G51</f>
        <v>1953.1100000000001</v>
      </c>
      <c r="D29" s="167">
        <f>'Expense detail'!B27</f>
        <v>16.989999999999998</v>
      </c>
      <c r="E29" s="13">
        <f>C29-D29</f>
        <v>1936.1200000000001</v>
      </c>
      <c r="G29" s="10"/>
      <c r="H29" s="10"/>
      <c r="J29" s="10"/>
    </row>
    <row r="30" spans="1:10" s="38" customFormat="1" x14ac:dyDescent="0.25">
      <c r="B30" s="103" t="s">
        <v>122</v>
      </c>
      <c r="C30" s="53">
        <f>0+G49</f>
        <v>2379.5700000000002</v>
      </c>
      <c r="D30" s="75">
        <f>'Expense detail'!AD27</f>
        <v>0</v>
      </c>
      <c r="E30" s="169">
        <f>C30-D30</f>
        <v>2379.5700000000002</v>
      </c>
      <c r="F30" s="138"/>
      <c r="G30" s="139"/>
      <c r="H30" s="139"/>
      <c r="I30" s="139"/>
      <c r="J30" s="52"/>
    </row>
    <row r="31" spans="1:10" s="38" customFormat="1" x14ac:dyDescent="0.25">
      <c r="B31" s="103" t="s">
        <v>83</v>
      </c>
      <c r="C31" s="53">
        <f>0+G50</f>
        <v>41179.440000000002</v>
      </c>
      <c r="D31" s="75">
        <f>'Expense detail'!AH27</f>
        <v>27169.919999999998</v>
      </c>
      <c r="E31" s="169">
        <f>C31-D31</f>
        <v>14009.520000000004</v>
      </c>
      <c r="F31" s="138"/>
      <c r="G31" s="139"/>
      <c r="H31" s="139"/>
      <c r="I31" s="139"/>
      <c r="J31" s="52"/>
    </row>
    <row r="32" spans="1:10" x14ac:dyDescent="0.25">
      <c r="A32" s="29"/>
      <c r="C32" s="168"/>
      <c r="D32" s="167"/>
      <c r="E32" s="13"/>
      <c r="F32" s="16"/>
      <c r="G32" s="19"/>
      <c r="H32" s="19"/>
      <c r="I32" s="19"/>
    </row>
    <row r="33" spans="1:9" x14ac:dyDescent="0.25">
      <c r="A33"/>
      <c r="B33" s="31" t="s">
        <v>78</v>
      </c>
      <c r="C33" s="168"/>
      <c r="D33" s="167"/>
      <c r="E33" s="13"/>
      <c r="F33" s="16"/>
      <c r="G33" s="19"/>
      <c r="H33" s="19"/>
      <c r="I33" s="19"/>
    </row>
    <row r="34" spans="1:9" ht="29.25" customHeight="1" x14ac:dyDescent="0.25">
      <c r="A34" t="s">
        <v>16</v>
      </c>
      <c r="B34" s="7" t="s">
        <v>3</v>
      </c>
      <c r="C34" s="167">
        <f>5000+G52</f>
        <v>49000</v>
      </c>
      <c r="D34" s="167">
        <f>'Expense detail'!AP27</f>
        <v>0</v>
      </c>
      <c r="E34" s="13">
        <f t="shared" si="2"/>
        <v>49000</v>
      </c>
      <c r="F34" s="16"/>
      <c r="G34" s="19"/>
      <c r="H34" s="19"/>
      <c r="I34" s="19"/>
    </row>
    <row r="35" spans="1:9" ht="18" customHeight="1" x14ac:dyDescent="0.25">
      <c r="A35" t="s">
        <v>123</v>
      </c>
      <c r="B35" s="32" t="s">
        <v>14</v>
      </c>
      <c r="C35" s="174">
        <f>10000+G53</f>
        <v>44634.280000000006</v>
      </c>
      <c r="D35" s="167">
        <f>'Expense detail'!AT27</f>
        <v>31.01</v>
      </c>
      <c r="E35" s="13">
        <f t="shared" si="2"/>
        <v>44603.270000000004</v>
      </c>
      <c r="F35" s="16"/>
      <c r="G35" s="19"/>
      <c r="H35" s="19"/>
      <c r="I35" s="19"/>
    </row>
    <row r="36" spans="1:9" ht="18" customHeight="1" x14ac:dyDescent="0.25">
      <c r="A36" t="s">
        <v>124</v>
      </c>
      <c r="B36" s="7" t="s">
        <v>5</v>
      </c>
      <c r="C36" s="167">
        <v>0</v>
      </c>
      <c r="D36" s="167">
        <f>'Expense detail'!AX27</f>
        <v>0</v>
      </c>
      <c r="E36" s="13">
        <f t="shared" si="2"/>
        <v>0</v>
      </c>
      <c r="F36" s="16"/>
      <c r="G36" s="19"/>
      <c r="H36" s="19"/>
      <c r="I36" s="19"/>
    </row>
    <row r="37" spans="1:9" ht="18" customHeight="1" x14ac:dyDescent="0.25">
      <c r="C37" s="167"/>
      <c r="D37" s="167"/>
      <c r="E37" s="13"/>
      <c r="F37" s="16"/>
      <c r="G37" s="19"/>
      <c r="H37" s="19"/>
      <c r="I37" s="19"/>
    </row>
    <row r="38" spans="1:9" ht="18" customHeight="1" x14ac:dyDescent="0.25">
      <c r="B38" s="18" t="s">
        <v>4</v>
      </c>
      <c r="C38" s="168">
        <f>SUM(C22:C36)</f>
        <v>1716212.79</v>
      </c>
      <c r="D38" s="168">
        <f>SUM(D22:D36)</f>
        <v>906479.41</v>
      </c>
      <c r="E38" s="13">
        <f>C38-D38</f>
        <v>809733.38</v>
      </c>
      <c r="F38" s="16"/>
      <c r="G38" s="16"/>
      <c r="H38" s="19"/>
      <c r="I38" s="19"/>
    </row>
    <row r="39" spans="1:9" ht="18" customHeight="1" x14ac:dyDescent="0.25">
      <c r="B39" s="17"/>
      <c r="C39" s="167"/>
      <c r="D39" s="167"/>
      <c r="E39" s="13"/>
      <c r="F39" s="16"/>
      <c r="G39" s="19"/>
      <c r="H39" s="19"/>
      <c r="I39" s="19"/>
    </row>
    <row r="40" spans="1:9" ht="18" customHeight="1" x14ac:dyDescent="0.25">
      <c r="B40" s="18"/>
      <c r="C40" s="168"/>
      <c r="D40" s="168"/>
      <c r="E40" s="168"/>
    </row>
    <row r="41" spans="1:9" x14ac:dyDescent="0.25">
      <c r="B41" s="18" t="s">
        <v>57</v>
      </c>
      <c r="C41" s="168"/>
      <c r="D41" s="168">
        <f>D16-D38</f>
        <v>807059.08</v>
      </c>
      <c r="E41" s="168"/>
    </row>
    <row r="42" spans="1:9" x14ac:dyDescent="0.25">
      <c r="B42" s="18"/>
      <c r="C42" s="15"/>
      <c r="D42" s="15"/>
    </row>
    <row r="43" spans="1:9" x14ac:dyDescent="0.25">
      <c r="B43" s="98"/>
      <c r="C43" s="100"/>
      <c r="D43" s="15"/>
    </row>
    <row r="44" spans="1:9" x14ac:dyDescent="0.25">
      <c r="B44" s="18"/>
    </row>
    <row r="45" spans="1:9" ht="30" x14ac:dyDescent="0.25">
      <c r="B45" s="92" t="s">
        <v>125</v>
      </c>
      <c r="C45" s="85"/>
      <c r="D45" s="85"/>
      <c r="E45" s="86"/>
      <c r="F45" s="91" t="s">
        <v>126</v>
      </c>
      <c r="G45" s="163"/>
      <c r="H45" s="93"/>
      <c r="I45" s="93"/>
    </row>
    <row r="46" spans="1:9" x14ac:dyDescent="0.25">
      <c r="B46" s="155" t="s">
        <v>1</v>
      </c>
      <c r="C46" s="160">
        <v>5</v>
      </c>
      <c r="D46" s="22" t="s">
        <v>354</v>
      </c>
      <c r="E46" s="87"/>
      <c r="F46" s="88" t="s">
        <v>81</v>
      </c>
      <c r="G46" s="111">
        <f>C46+C47+C49+C51</f>
        <v>14035.94</v>
      </c>
      <c r="H46" s="93"/>
      <c r="I46" s="93"/>
    </row>
    <row r="47" spans="1:9" x14ac:dyDescent="0.25">
      <c r="B47" s="155" t="s">
        <v>18</v>
      </c>
      <c r="C47" s="160">
        <v>2</v>
      </c>
      <c r="D47" s="22" t="s">
        <v>354</v>
      </c>
      <c r="E47" s="87"/>
      <c r="F47" s="106" t="s">
        <v>112</v>
      </c>
      <c r="G47" s="164">
        <f>C48</f>
        <v>0.99</v>
      </c>
      <c r="H47" s="93"/>
      <c r="I47" s="93"/>
    </row>
    <row r="48" spans="1:9" x14ac:dyDescent="0.25">
      <c r="B48" s="156" t="s">
        <v>352</v>
      </c>
      <c r="C48" s="160">
        <v>0.99</v>
      </c>
      <c r="D48" s="22" t="s">
        <v>355</v>
      </c>
      <c r="E48" s="87"/>
      <c r="F48" s="88" t="s">
        <v>121</v>
      </c>
      <c r="G48" s="111">
        <f>C52</f>
        <v>8710.4599999999991</v>
      </c>
      <c r="H48" s="93"/>
      <c r="I48" s="93"/>
    </row>
    <row r="49" spans="2:9" x14ac:dyDescent="0.25">
      <c r="B49" s="157" t="s">
        <v>51</v>
      </c>
      <c r="C49" s="160">
        <v>11285</v>
      </c>
      <c r="D49" s="22" t="s">
        <v>356</v>
      </c>
      <c r="E49" s="87"/>
      <c r="F49" s="106" t="s">
        <v>122</v>
      </c>
      <c r="G49" s="111">
        <f>C53</f>
        <v>2379.5700000000002</v>
      </c>
      <c r="H49" s="94"/>
      <c r="I49" s="93"/>
    </row>
    <row r="50" spans="2:9" ht="30" x14ac:dyDescent="0.25">
      <c r="B50" s="157" t="s">
        <v>2</v>
      </c>
      <c r="C50" s="160">
        <v>953.11</v>
      </c>
      <c r="D50" s="22" t="s">
        <v>355</v>
      </c>
      <c r="E50" s="87"/>
      <c r="F50" s="114" t="s">
        <v>83</v>
      </c>
      <c r="G50" s="111">
        <f>C54</f>
        <v>41179.440000000002</v>
      </c>
      <c r="H50" s="93"/>
      <c r="I50" s="93"/>
    </row>
    <row r="51" spans="2:9" x14ac:dyDescent="0.25">
      <c r="B51" s="155" t="s">
        <v>45</v>
      </c>
      <c r="C51" s="160">
        <v>2743.94</v>
      </c>
      <c r="D51" s="22" t="s">
        <v>355</v>
      </c>
      <c r="E51" s="87"/>
      <c r="F51" s="88" t="s">
        <v>2</v>
      </c>
      <c r="G51" s="111">
        <f>C50</f>
        <v>953.11</v>
      </c>
      <c r="H51" s="93"/>
      <c r="I51" s="93"/>
    </row>
    <row r="52" spans="2:9" x14ac:dyDescent="0.25">
      <c r="B52" s="158" t="s">
        <v>121</v>
      </c>
      <c r="C52" s="160">
        <v>8710.4599999999991</v>
      </c>
      <c r="D52" s="22" t="s">
        <v>355</v>
      </c>
      <c r="E52" s="89"/>
      <c r="F52" s="88" t="s">
        <v>47</v>
      </c>
      <c r="G52" s="111">
        <f>C55</f>
        <v>44000</v>
      </c>
      <c r="H52" s="93"/>
      <c r="I52" s="93"/>
    </row>
    <row r="53" spans="2:9" x14ac:dyDescent="0.25">
      <c r="B53" s="158" t="s">
        <v>122</v>
      </c>
      <c r="C53" s="160">
        <v>2379.5700000000002</v>
      </c>
      <c r="D53" s="22" t="s">
        <v>355</v>
      </c>
      <c r="E53" s="87"/>
      <c r="F53" s="88" t="s">
        <v>14</v>
      </c>
      <c r="G53" s="111">
        <f>C56+C57</f>
        <v>34634.280000000006</v>
      </c>
      <c r="H53" s="93"/>
      <c r="I53" s="93"/>
    </row>
    <row r="54" spans="2:9" x14ac:dyDescent="0.25">
      <c r="B54" s="159" t="s">
        <v>83</v>
      </c>
      <c r="C54" s="160">
        <v>41179.440000000002</v>
      </c>
      <c r="D54" s="22" t="s">
        <v>355</v>
      </c>
      <c r="E54" s="89"/>
      <c r="F54" s="95" t="s">
        <v>35</v>
      </c>
      <c r="G54" s="112">
        <f>SUM(G46:G53)</f>
        <v>145893.79</v>
      </c>
      <c r="H54" s="93"/>
      <c r="I54" s="93"/>
    </row>
    <row r="55" spans="2:9" ht="14.45" customHeight="1" x14ac:dyDescent="0.25">
      <c r="B55" s="159" t="s">
        <v>47</v>
      </c>
      <c r="C55" s="160">
        <v>44000</v>
      </c>
      <c r="D55" s="22" t="s">
        <v>355</v>
      </c>
      <c r="E55" s="89"/>
      <c r="F55" s="95"/>
      <c r="G55" s="112"/>
      <c r="H55" s="93"/>
      <c r="I55" s="93"/>
    </row>
    <row r="56" spans="2:9" x14ac:dyDescent="0.25">
      <c r="B56" s="159" t="s">
        <v>353</v>
      </c>
      <c r="C56" s="160">
        <v>34833.980000000003</v>
      </c>
      <c r="D56" s="22" t="s">
        <v>355</v>
      </c>
      <c r="E56" s="135"/>
      <c r="F56" s="135"/>
      <c r="G56" s="165"/>
      <c r="H56" s="93"/>
      <c r="I56" s="93"/>
    </row>
    <row r="57" spans="2:9" x14ac:dyDescent="0.25">
      <c r="B57" s="156" t="s">
        <v>113</v>
      </c>
      <c r="C57" s="161">
        <v>-199.7</v>
      </c>
      <c r="D57" s="162" t="s">
        <v>357</v>
      </c>
      <c r="E57" s="135"/>
      <c r="F57" s="135"/>
      <c r="G57" s="165"/>
      <c r="H57" s="93"/>
      <c r="I57" s="93"/>
    </row>
    <row r="58" spans="2:9" x14ac:dyDescent="0.25">
      <c r="B58" s="97" t="s">
        <v>35</v>
      </c>
      <c r="C58" s="96">
        <f>SUM(C46:C57)</f>
        <v>145893.79</v>
      </c>
      <c r="D58" s="90"/>
      <c r="E58" s="136"/>
      <c r="F58" s="136"/>
      <c r="G58" s="137"/>
      <c r="H58" s="93"/>
      <c r="I58" s="93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3"/>
  <sheetViews>
    <sheetView workbookViewId="0">
      <pane ySplit="2" topLeftCell="A3" activePane="bottomLeft" state="frozen"/>
      <selection pane="bottomLeft" activeCell="B17" sqref="B17"/>
    </sheetView>
  </sheetViews>
  <sheetFormatPr defaultColWidth="8.85546875" defaultRowHeight="15" x14ac:dyDescent="0.25"/>
  <cols>
    <col min="1" max="1" width="28" style="38" bestFit="1" customWidth="1"/>
    <col min="2" max="2" width="19.140625" style="53" customWidth="1"/>
    <col min="3" max="3" width="12.85546875" style="38" bestFit="1" customWidth="1"/>
    <col min="4" max="5" width="6.28515625" style="38" customWidth="1"/>
    <col min="6" max="6" width="17.28515625" style="38" customWidth="1"/>
    <col min="7" max="7" width="20.85546875" style="38" bestFit="1" customWidth="1"/>
    <col min="8" max="8" width="12.85546875" style="47" bestFit="1" customWidth="1"/>
    <col min="9" max="9" width="8.85546875" style="38"/>
    <col min="10" max="10" width="18.85546875" style="38" bestFit="1" customWidth="1"/>
    <col min="11" max="11" width="19" style="38" bestFit="1" customWidth="1"/>
    <col min="12" max="12" width="16.85546875" style="38" bestFit="1" customWidth="1"/>
    <col min="13" max="13" width="12.140625" style="47" bestFit="1" customWidth="1"/>
    <col min="14" max="16" width="8.85546875" style="38"/>
    <col min="17" max="17" width="8.85546875" style="53"/>
    <col min="18" max="16384" width="8.85546875" style="38"/>
  </cols>
  <sheetData>
    <row r="1" spans="1:13" s="37" customFormat="1" ht="18.75" x14ac:dyDescent="0.3">
      <c r="A1" s="28" t="s">
        <v>64</v>
      </c>
      <c r="B1" s="101">
        <f>B400-G329</f>
        <v>53572.540000000212</v>
      </c>
      <c r="C1" s="122" t="s">
        <v>116</v>
      </c>
      <c r="H1" s="58"/>
      <c r="M1" s="58"/>
    </row>
    <row r="2" spans="1:13" ht="30" x14ac:dyDescent="0.25">
      <c r="A2" s="59" t="s">
        <v>68</v>
      </c>
      <c r="B2" s="60">
        <v>3572.54</v>
      </c>
      <c r="C2" s="140">
        <v>44683</v>
      </c>
      <c r="D2" s="120"/>
    </row>
    <row r="4" spans="1:13" ht="45" x14ac:dyDescent="0.25">
      <c r="A4" s="37" t="s">
        <v>65</v>
      </c>
      <c r="B4" s="57" t="s">
        <v>52</v>
      </c>
      <c r="C4" s="36" t="s">
        <v>72</v>
      </c>
      <c r="D4" s="36"/>
      <c r="E4" s="37"/>
      <c r="F4" s="37" t="s">
        <v>67</v>
      </c>
      <c r="G4" s="57" t="s">
        <v>66</v>
      </c>
      <c r="H4" s="68" t="s">
        <v>72</v>
      </c>
      <c r="I4" s="37"/>
      <c r="J4" s="37" t="s">
        <v>73</v>
      </c>
      <c r="K4" s="57" t="s">
        <v>74</v>
      </c>
      <c r="L4" s="61" t="s">
        <v>69</v>
      </c>
      <c r="M4" s="58" t="s">
        <v>75</v>
      </c>
    </row>
    <row r="5" spans="1:13" x14ac:dyDescent="0.25">
      <c r="A5" s="81" t="s">
        <v>80</v>
      </c>
      <c r="B5" s="82">
        <v>19960.14</v>
      </c>
      <c r="C5" s="83">
        <v>44197</v>
      </c>
      <c r="D5" s="83"/>
      <c r="F5" s="120" t="s">
        <v>239</v>
      </c>
      <c r="G5" s="20">
        <v>5130.2</v>
      </c>
      <c r="H5" s="5">
        <v>44564.538935185185</v>
      </c>
      <c r="I5" s="120"/>
      <c r="J5" s="120" t="s">
        <v>240</v>
      </c>
      <c r="K5" s="20">
        <v>5130.2</v>
      </c>
      <c r="L5" s="20">
        <v>0</v>
      </c>
      <c r="M5" s="5">
        <v>44564</v>
      </c>
    </row>
    <row r="6" spans="1:13" x14ac:dyDescent="0.25">
      <c r="A6" s="38" t="s">
        <v>249</v>
      </c>
      <c r="B6" s="53">
        <v>100000</v>
      </c>
      <c r="C6" s="33">
        <v>44567</v>
      </c>
      <c r="D6" s="83"/>
      <c r="F6" s="120" t="s">
        <v>237</v>
      </c>
      <c r="G6" s="20">
        <v>5080.79</v>
      </c>
      <c r="H6" s="5">
        <v>44565.166562500002</v>
      </c>
      <c r="I6" s="120"/>
      <c r="J6" s="120" t="s">
        <v>159</v>
      </c>
      <c r="K6" s="20">
        <v>5080.79</v>
      </c>
      <c r="L6" s="20">
        <v>0</v>
      </c>
      <c r="M6" s="5">
        <v>44565</v>
      </c>
    </row>
    <row r="7" spans="1:13" x14ac:dyDescent="0.25">
      <c r="A7" s="38" t="s">
        <v>248</v>
      </c>
      <c r="B7" s="53">
        <v>100000</v>
      </c>
      <c r="C7" s="33">
        <v>44585</v>
      </c>
      <c r="D7" s="83"/>
      <c r="F7" s="120" t="s">
        <v>158</v>
      </c>
      <c r="G7" s="20">
        <v>168</v>
      </c>
      <c r="H7" s="5">
        <v>44565.166643518518</v>
      </c>
      <c r="I7" s="120"/>
      <c r="J7" s="120" t="s">
        <v>159</v>
      </c>
      <c r="K7" s="20">
        <v>168</v>
      </c>
      <c r="L7" s="20">
        <v>0</v>
      </c>
      <c r="M7" s="5">
        <v>44565</v>
      </c>
    </row>
    <row r="8" spans="1:13" x14ac:dyDescent="0.25">
      <c r="A8" s="38" t="s">
        <v>738</v>
      </c>
      <c r="B8" s="53">
        <v>0.01</v>
      </c>
      <c r="C8" s="33">
        <v>44621</v>
      </c>
      <c r="D8" s="83"/>
      <c r="F8" s="120" t="s">
        <v>139</v>
      </c>
      <c r="G8" s="20">
        <v>57.97</v>
      </c>
      <c r="H8" s="5">
        <v>44565.774398148147</v>
      </c>
      <c r="I8" s="120"/>
      <c r="J8" s="120" t="s">
        <v>140</v>
      </c>
      <c r="K8" s="20">
        <v>57.97</v>
      </c>
      <c r="L8" s="20">
        <v>0</v>
      </c>
      <c r="M8" s="5">
        <v>44565</v>
      </c>
    </row>
    <row r="9" spans="1:13" x14ac:dyDescent="0.25">
      <c r="A9" s="38" t="s">
        <v>350</v>
      </c>
      <c r="B9" s="53">
        <v>50000</v>
      </c>
      <c r="C9" s="33">
        <v>44613</v>
      </c>
      <c r="D9" s="83"/>
      <c r="F9" s="120" t="s">
        <v>207</v>
      </c>
      <c r="G9" s="20">
        <v>1051.73</v>
      </c>
      <c r="H9" s="5">
        <v>44565.774768518517</v>
      </c>
      <c r="I9" s="120"/>
      <c r="J9" s="120" t="s">
        <v>208</v>
      </c>
      <c r="K9" s="20">
        <v>1051.73</v>
      </c>
      <c r="L9" s="20">
        <v>0</v>
      </c>
      <c r="M9" s="5">
        <v>44565</v>
      </c>
    </row>
    <row r="10" spans="1:13" x14ac:dyDescent="0.25">
      <c r="A10" s="38" t="s">
        <v>611</v>
      </c>
      <c r="B10" s="53">
        <v>50000</v>
      </c>
      <c r="C10" s="33">
        <v>44621</v>
      </c>
      <c r="D10" s="83"/>
      <c r="F10" s="120" t="s">
        <v>221</v>
      </c>
      <c r="G10" s="20">
        <v>2277.63</v>
      </c>
      <c r="H10" s="5">
        <v>44565.775150462963</v>
      </c>
      <c r="I10" s="120"/>
      <c r="J10" s="120" t="s">
        <v>216</v>
      </c>
      <c r="K10" s="20">
        <v>2277.63</v>
      </c>
      <c r="L10" s="20">
        <v>162.72999999999999</v>
      </c>
      <c r="M10" s="5">
        <v>44565</v>
      </c>
    </row>
    <row r="11" spans="1:13" x14ac:dyDescent="0.25">
      <c r="A11" s="38" t="s">
        <v>484</v>
      </c>
      <c r="B11" s="53">
        <v>100000</v>
      </c>
      <c r="C11" s="33">
        <v>44638</v>
      </c>
      <c r="D11" s="83"/>
      <c r="F11" s="120" t="s">
        <v>238</v>
      </c>
      <c r="G11" s="20">
        <v>5107.83</v>
      </c>
      <c r="H11" s="5">
        <v>44565.775567129633</v>
      </c>
      <c r="I11" s="120"/>
      <c r="J11" s="120" t="s">
        <v>236</v>
      </c>
      <c r="K11" s="20">
        <v>5107.83</v>
      </c>
      <c r="L11" s="20">
        <v>0</v>
      </c>
      <c r="M11" s="5">
        <v>44565</v>
      </c>
    </row>
    <row r="12" spans="1:13" x14ac:dyDescent="0.25">
      <c r="A12" s="38" t="s">
        <v>732</v>
      </c>
      <c r="B12" s="53">
        <v>100000</v>
      </c>
      <c r="C12" s="33">
        <v>44666</v>
      </c>
      <c r="D12" s="83"/>
      <c r="F12" s="120" t="s">
        <v>187</v>
      </c>
      <c r="G12" s="20">
        <v>450.09</v>
      </c>
      <c r="H12" s="5">
        <v>44565.775856481479</v>
      </c>
      <c r="I12" s="120"/>
      <c r="J12" s="120" t="s">
        <v>188</v>
      </c>
      <c r="K12" s="20">
        <v>450.09</v>
      </c>
      <c r="L12" s="20">
        <v>0</v>
      </c>
      <c r="M12" s="5">
        <v>44565</v>
      </c>
    </row>
    <row r="13" spans="1:13" x14ac:dyDescent="0.25">
      <c r="A13" s="38" t="s">
        <v>733</v>
      </c>
      <c r="B13" s="53">
        <v>2342.33</v>
      </c>
      <c r="C13" s="33">
        <v>44659</v>
      </c>
      <c r="D13" s="83"/>
      <c r="F13" s="120" t="s">
        <v>146</v>
      </c>
      <c r="G13" s="20">
        <v>89.97</v>
      </c>
      <c r="H13" s="5">
        <v>44566.162233796298</v>
      </c>
      <c r="I13" s="120"/>
      <c r="J13" s="120" t="s">
        <v>147</v>
      </c>
      <c r="K13" s="20">
        <v>89.97</v>
      </c>
      <c r="L13" s="20">
        <v>0</v>
      </c>
      <c r="M13" s="5">
        <v>44566</v>
      </c>
    </row>
    <row r="14" spans="1:13" x14ac:dyDescent="0.25">
      <c r="A14" s="38" t="s">
        <v>734</v>
      </c>
      <c r="B14" s="53">
        <v>16.95</v>
      </c>
      <c r="C14" s="33">
        <v>44670</v>
      </c>
      <c r="D14" s="83"/>
      <c r="F14" s="120" t="s">
        <v>243</v>
      </c>
      <c r="G14" s="20">
        <v>7602.57</v>
      </c>
      <c r="H14" s="5">
        <v>44567.619664351849</v>
      </c>
      <c r="I14" s="120"/>
      <c r="J14" s="120" t="s">
        <v>132</v>
      </c>
      <c r="K14" s="20">
        <v>7602.57</v>
      </c>
      <c r="L14" s="20">
        <v>0</v>
      </c>
      <c r="M14" s="5">
        <v>44567</v>
      </c>
    </row>
    <row r="15" spans="1:13" x14ac:dyDescent="0.25">
      <c r="A15" s="38" t="s">
        <v>735</v>
      </c>
      <c r="B15" s="53">
        <v>16.95</v>
      </c>
      <c r="C15" s="33">
        <v>44670</v>
      </c>
      <c r="D15" s="83"/>
      <c r="F15" s="120" t="s">
        <v>229</v>
      </c>
      <c r="G15" s="20">
        <v>3323</v>
      </c>
      <c r="H15" s="5">
        <v>44567.62059027778</v>
      </c>
      <c r="I15" s="120"/>
      <c r="J15" s="120" t="s">
        <v>130</v>
      </c>
      <c r="K15" s="20">
        <v>3323</v>
      </c>
      <c r="L15" s="20">
        <v>0</v>
      </c>
      <c r="M15" s="5">
        <v>44567</v>
      </c>
    </row>
    <row r="16" spans="1:13" x14ac:dyDescent="0.25">
      <c r="A16" s="38" t="s">
        <v>736</v>
      </c>
      <c r="B16" s="53">
        <v>14.95</v>
      </c>
      <c r="C16" s="33">
        <v>44670</v>
      </c>
      <c r="D16" s="83"/>
      <c r="F16" s="120" t="s">
        <v>222</v>
      </c>
      <c r="G16" s="20">
        <v>2306.75</v>
      </c>
      <c r="H16" s="5">
        <v>44567.750162037039</v>
      </c>
      <c r="I16" s="120"/>
      <c r="J16" s="120" t="s">
        <v>223</v>
      </c>
      <c r="K16" s="20">
        <v>2306.75</v>
      </c>
      <c r="L16" s="20">
        <v>0</v>
      </c>
      <c r="M16" s="5">
        <v>44567</v>
      </c>
    </row>
    <row r="17" spans="1:13" x14ac:dyDescent="0.25">
      <c r="A17" s="38" t="s">
        <v>737</v>
      </c>
      <c r="B17" s="53">
        <v>50000</v>
      </c>
      <c r="C17" s="33">
        <v>44683</v>
      </c>
      <c r="D17" s="83"/>
      <c r="F17" s="120" t="s">
        <v>245</v>
      </c>
      <c r="G17" s="20">
        <v>9039.56</v>
      </c>
      <c r="H17" s="5">
        <v>44567.751006944447</v>
      </c>
      <c r="I17" s="120"/>
      <c r="J17" s="120" t="s">
        <v>132</v>
      </c>
      <c r="K17" s="20">
        <v>9039.56</v>
      </c>
      <c r="L17" s="20">
        <v>0</v>
      </c>
      <c r="M17" s="5">
        <v>44567</v>
      </c>
    </row>
    <row r="18" spans="1:13" x14ac:dyDescent="0.25">
      <c r="C18" s="33"/>
      <c r="D18" s="83"/>
      <c r="F18" s="120"/>
      <c r="G18" s="120"/>
      <c r="H18" s="5"/>
      <c r="I18" s="120"/>
      <c r="J18" s="120" t="s">
        <v>128</v>
      </c>
      <c r="K18" s="20">
        <v>0</v>
      </c>
      <c r="L18" s="20">
        <v>4937.92</v>
      </c>
      <c r="M18" s="5">
        <v>44567</v>
      </c>
    </row>
    <row r="19" spans="1:13" x14ac:dyDescent="0.25">
      <c r="C19" s="33"/>
      <c r="D19" s="83"/>
      <c r="F19" s="120" t="s">
        <v>247</v>
      </c>
      <c r="G19" s="20">
        <v>11762.08</v>
      </c>
      <c r="H19" s="5">
        <v>44568.507685185185</v>
      </c>
      <c r="I19" s="120"/>
      <c r="J19" s="120" t="s">
        <v>149</v>
      </c>
      <c r="K19" s="20">
        <v>11762.08</v>
      </c>
      <c r="L19" s="20">
        <v>0</v>
      </c>
      <c r="M19" s="5">
        <v>44568</v>
      </c>
    </row>
    <row r="20" spans="1:13" x14ac:dyDescent="0.25">
      <c r="C20" s="33"/>
      <c r="D20" s="83"/>
      <c r="F20" s="120" t="s">
        <v>171</v>
      </c>
      <c r="G20" s="20">
        <v>301.48</v>
      </c>
      <c r="H20" s="5">
        <v>44568.508692129632</v>
      </c>
      <c r="I20" s="120"/>
      <c r="J20" s="120" t="s">
        <v>172</v>
      </c>
      <c r="K20" s="20">
        <v>301.48</v>
      </c>
      <c r="L20" s="20">
        <v>0</v>
      </c>
      <c r="M20" s="5">
        <v>44568</v>
      </c>
    </row>
    <row r="21" spans="1:13" x14ac:dyDescent="0.25">
      <c r="C21" s="33"/>
      <c r="D21" s="83"/>
      <c r="F21" s="120" t="s">
        <v>160</v>
      </c>
      <c r="G21" s="20">
        <v>180.93</v>
      </c>
      <c r="H21" s="5">
        <v>44568.509085648147</v>
      </c>
      <c r="I21" s="120"/>
      <c r="J21" s="120" t="s">
        <v>161</v>
      </c>
      <c r="K21" s="20">
        <v>180.93</v>
      </c>
      <c r="L21" s="20">
        <v>0</v>
      </c>
      <c r="M21" s="5">
        <v>44568</v>
      </c>
    </row>
    <row r="22" spans="1:13" x14ac:dyDescent="0.25">
      <c r="C22" s="33"/>
      <c r="D22" s="83"/>
      <c r="F22" s="120" t="s">
        <v>209</v>
      </c>
      <c r="G22" s="20">
        <v>1088.79</v>
      </c>
      <c r="H22" s="5">
        <v>44568.509548611109</v>
      </c>
      <c r="I22" s="120"/>
      <c r="J22" s="120" t="s">
        <v>210</v>
      </c>
      <c r="K22" s="20">
        <v>1088.79</v>
      </c>
      <c r="L22" s="20">
        <v>0</v>
      </c>
      <c r="M22" s="5">
        <v>44568</v>
      </c>
    </row>
    <row r="23" spans="1:13" x14ac:dyDescent="0.25">
      <c r="C23" s="33"/>
      <c r="D23" s="83"/>
      <c r="F23" s="120" t="s">
        <v>196</v>
      </c>
      <c r="G23" s="20">
        <v>659.14</v>
      </c>
      <c r="H23" s="5">
        <v>44568.666122685187</v>
      </c>
      <c r="I23" s="120"/>
      <c r="J23" s="120" t="s">
        <v>132</v>
      </c>
      <c r="K23" s="20">
        <v>659.14</v>
      </c>
      <c r="L23" s="20">
        <v>0</v>
      </c>
      <c r="M23" s="5">
        <v>44568</v>
      </c>
    </row>
    <row r="24" spans="1:13" x14ac:dyDescent="0.25">
      <c r="C24" s="33"/>
      <c r="D24" s="83"/>
      <c r="F24" s="120" t="s">
        <v>231</v>
      </c>
      <c r="G24" s="20">
        <v>3675.85</v>
      </c>
      <c r="H24" s="5">
        <v>44568.668495370373</v>
      </c>
      <c r="I24" s="120"/>
      <c r="J24" s="120" t="s">
        <v>232</v>
      </c>
      <c r="K24" s="20">
        <v>3675.85</v>
      </c>
      <c r="L24" s="20">
        <v>0</v>
      </c>
      <c r="M24" s="5">
        <v>44568</v>
      </c>
    </row>
    <row r="25" spans="1:13" x14ac:dyDescent="0.25">
      <c r="C25" s="33"/>
      <c r="D25" s="83"/>
      <c r="F25" s="120" t="s">
        <v>218</v>
      </c>
      <c r="G25" s="20">
        <v>1950</v>
      </c>
      <c r="H25" s="5">
        <v>44571.161979166667</v>
      </c>
      <c r="I25" s="120"/>
      <c r="J25" s="120" t="s">
        <v>219</v>
      </c>
      <c r="K25" s="20">
        <v>1950</v>
      </c>
      <c r="L25" s="20">
        <v>0</v>
      </c>
      <c r="M25" s="5">
        <v>44571</v>
      </c>
    </row>
    <row r="26" spans="1:13" x14ac:dyDescent="0.25">
      <c r="C26" s="33"/>
      <c r="D26" s="83"/>
      <c r="F26" s="120" t="s">
        <v>144</v>
      </c>
      <c r="G26" s="20">
        <v>80.97</v>
      </c>
      <c r="H26" s="5">
        <v>44571.572789351849</v>
      </c>
      <c r="I26" s="120"/>
      <c r="J26" s="120" t="s">
        <v>145</v>
      </c>
      <c r="K26" s="20">
        <v>80.97</v>
      </c>
      <c r="L26" s="20">
        <v>0</v>
      </c>
      <c r="M26" s="5">
        <v>44571</v>
      </c>
    </row>
    <row r="27" spans="1:13" x14ac:dyDescent="0.25">
      <c r="C27" s="33"/>
      <c r="D27" s="83"/>
      <c r="F27" s="120" t="s">
        <v>131</v>
      </c>
      <c r="G27" s="20">
        <v>40.229999999999997</v>
      </c>
      <c r="H27" s="5">
        <v>44571.57335648148</v>
      </c>
      <c r="I27" s="120"/>
      <c r="J27" s="120" t="s">
        <v>132</v>
      </c>
      <c r="K27" s="20">
        <v>40.229999999999997</v>
      </c>
      <c r="L27" s="20">
        <v>0</v>
      </c>
      <c r="M27" s="5">
        <v>44571</v>
      </c>
    </row>
    <row r="28" spans="1:13" x14ac:dyDescent="0.25">
      <c r="C28" s="33"/>
      <c r="D28" s="83"/>
      <c r="F28" s="120" t="s">
        <v>129</v>
      </c>
      <c r="G28" s="20">
        <v>27.5</v>
      </c>
      <c r="H28" s="5">
        <v>44571.573692129627</v>
      </c>
      <c r="I28" s="120"/>
      <c r="J28" s="120" t="s">
        <v>130</v>
      </c>
      <c r="K28" s="20">
        <v>27.5</v>
      </c>
      <c r="L28" s="20">
        <v>0</v>
      </c>
      <c r="M28" s="5">
        <v>44571</v>
      </c>
    </row>
    <row r="29" spans="1:13" x14ac:dyDescent="0.25">
      <c r="C29" s="33"/>
      <c r="D29" s="83"/>
      <c r="F29" s="120" t="s">
        <v>183</v>
      </c>
      <c r="G29" s="20">
        <v>424.98</v>
      </c>
      <c r="H29" s="5">
        <v>44571.693576388891</v>
      </c>
      <c r="I29" s="120"/>
      <c r="J29" s="120" t="s">
        <v>184</v>
      </c>
      <c r="K29" s="20">
        <v>424.98</v>
      </c>
      <c r="L29" s="20">
        <v>0</v>
      </c>
      <c r="M29" s="5">
        <v>44571</v>
      </c>
    </row>
    <row r="30" spans="1:13" x14ac:dyDescent="0.25">
      <c r="C30" s="33"/>
      <c r="D30" s="83"/>
      <c r="F30" s="120" t="s">
        <v>230</v>
      </c>
      <c r="G30" s="20">
        <v>3615.97</v>
      </c>
      <c r="H30" s="5">
        <v>44572.162824074076</v>
      </c>
      <c r="I30" s="120"/>
      <c r="J30" s="120" t="s">
        <v>198</v>
      </c>
      <c r="K30" s="20">
        <v>3615.97</v>
      </c>
      <c r="L30" s="20">
        <v>0</v>
      </c>
      <c r="M30" s="5">
        <v>44572</v>
      </c>
    </row>
    <row r="31" spans="1:13" x14ac:dyDescent="0.25">
      <c r="C31" s="33"/>
      <c r="D31" s="83"/>
      <c r="F31" s="120" t="s">
        <v>197</v>
      </c>
      <c r="G31" s="20">
        <v>689.93</v>
      </c>
      <c r="H31" s="5">
        <v>44572.162870370368</v>
      </c>
      <c r="I31" s="120"/>
      <c r="J31" s="120" t="s">
        <v>198</v>
      </c>
      <c r="K31" s="20">
        <v>689.93</v>
      </c>
      <c r="L31" s="20">
        <v>0</v>
      </c>
      <c r="M31" s="5">
        <v>44572</v>
      </c>
    </row>
    <row r="32" spans="1:13" x14ac:dyDescent="0.25">
      <c r="C32" s="33"/>
      <c r="D32" s="83"/>
      <c r="F32" s="120" t="s">
        <v>141</v>
      </c>
      <c r="G32" s="20">
        <v>64.95</v>
      </c>
      <c r="H32" s="5">
        <v>44573.162094907406</v>
      </c>
      <c r="I32" s="120"/>
      <c r="J32" s="120" t="s">
        <v>142</v>
      </c>
      <c r="K32" s="20">
        <v>64.95</v>
      </c>
      <c r="L32" s="20">
        <v>0</v>
      </c>
      <c r="M32" s="5">
        <v>44573</v>
      </c>
    </row>
    <row r="33" spans="3:13" x14ac:dyDescent="0.25">
      <c r="C33" s="33"/>
      <c r="D33" s="83"/>
      <c r="F33" s="120" t="s">
        <v>170</v>
      </c>
      <c r="G33" s="20">
        <v>292.05</v>
      </c>
      <c r="H33" s="5">
        <v>44573.734907407408</v>
      </c>
      <c r="I33" s="120"/>
      <c r="J33" s="120" t="s">
        <v>132</v>
      </c>
      <c r="K33" s="20">
        <v>292.05</v>
      </c>
      <c r="L33" s="20">
        <v>0</v>
      </c>
      <c r="M33" s="5">
        <v>44573</v>
      </c>
    </row>
    <row r="34" spans="3:13" x14ac:dyDescent="0.25">
      <c r="C34" s="33"/>
      <c r="D34" s="83"/>
      <c r="F34" s="120" t="s">
        <v>206</v>
      </c>
      <c r="G34" s="20">
        <v>956.95</v>
      </c>
      <c r="H34" s="5">
        <v>44573.735405092593</v>
      </c>
      <c r="I34" s="120"/>
      <c r="J34" s="120" t="s">
        <v>130</v>
      </c>
      <c r="K34" s="20">
        <v>956.95</v>
      </c>
      <c r="L34" s="20">
        <v>0</v>
      </c>
      <c r="M34" s="5">
        <v>44573</v>
      </c>
    </row>
    <row r="35" spans="3:13" x14ac:dyDescent="0.25">
      <c r="C35" s="33"/>
      <c r="D35" s="83"/>
      <c r="F35" s="120" t="s">
        <v>199</v>
      </c>
      <c r="G35" s="20">
        <v>789.57</v>
      </c>
      <c r="H35" s="5">
        <v>44573.737812500003</v>
      </c>
      <c r="I35" s="120"/>
      <c r="J35" s="120" t="s">
        <v>188</v>
      </c>
      <c r="K35" s="20">
        <v>789.57</v>
      </c>
      <c r="L35" s="20">
        <v>0</v>
      </c>
      <c r="M35" s="5">
        <v>44573</v>
      </c>
    </row>
    <row r="36" spans="3:13" x14ac:dyDescent="0.25">
      <c r="C36" s="33"/>
      <c r="D36" s="83"/>
      <c r="F36" s="120" t="s">
        <v>246</v>
      </c>
      <c r="G36" s="20">
        <v>9211.6200000000008</v>
      </c>
      <c r="H36" s="5">
        <v>44573.745300925926</v>
      </c>
      <c r="I36" s="120"/>
      <c r="J36" s="120" t="s">
        <v>216</v>
      </c>
      <c r="K36" s="20">
        <v>9211.6200000000008</v>
      </c>
      <c r="L36" s="20">
        <v>1027.4000000000001</v>
      </c>
      <c r="M36" s="5">
        <v>44573</v>
      </c>
    </row>
    <row r="37" spans="3:13" x14ac:dyDescent="0.25">
      <c r="C37" s="33"/>
      <c r="D37" s="83"/>
      <c r="F37" s="120" t="s">
        <v>242</v>
      </c>
      <c r="G37" s="20">
        <v>7126.57</v>
      </c>
      <c r="H37" s="5">
        <v>44573.76221064815</v>
      </c>
      <c r="I37" s="120"/>
      <c r="J37" s="120" t="s">
        <v>236</v>
      </c>
      <c r="K37" s="20">
        <v>7126.57</v>
      </c>
      <c r="L37" s="20">
        <v>0</v>
      </c>
      <c r="M37" s="5">
        <v>44573</v>
      </c>
    </row>
    <row r="38" spans="3:13" x14ac:dyDescent="0.25">
      <c r="C38" s="33"/>
      <c r="D38" s="83"/>
      <c r="F38" s="120" t="s">
        <v>228</v>
      </c>
      <c r="G38" s="20">
        <v>3309.19</v>
      </c>
      <c r="H38" s="5">
        <v>44579.163090277776</v>
      </c>
      <c r="I38" s="120"/>
      <c r="J38" s="120" t="s">
        <v>136</v>
      </c>
      <c r="K38" s="20">
        <v>3309.19</v>
      </c>
      <c r="L38" s="20">
        <v>0</v>
      </c>
      <c r="M38" s="5">
        <v>44579</v>
      </c>
    </row>
    <row r="39" spans="3:13" x14ac:dyDescent="0.25">
      <c r="C39" s="33"/>
      <c r="D39" s="83"/>
      <c r="F39" s="120" t="s">
        <v>135</v>
      </c>
      <c r="G39" s="20">
        <v>47.5</v>
      </c>
      <c r="H39" s="5">
        <v>44579.163124999999</v>
      </c>
      <c r="I39" s="120"/>
      <c r="J39" s="120" t="s">
        <v>136</v>
      </c>
      <c r="K39" s="20">
        <v>47.5</v>
      </c>
      <c r="L39" s="20">
        <v>0</v>
      </c>
      <c r="M39" s="5">
        <v>44579</v>
      </c>
    </row>
    <row r="40" spans="3:13" x14ac:dyDescent="0.25">
      <c r="C40" s="33"/>
      <c r="D40" s="83"/>
      <c r="F40" s="120" t="s">
        <v>191</v>
      </c>
      <c r="G40" s="20">
        <v>493.36</v>
      </c>
      <c r="H40" s="5">
        <v>44585.426516203705</v>
      </c>
      <c r="I40" s="120"/>
      <c r="J40" s="120" t="s">
        <v>132</v>
      </c>
      <c r="K40" s="20">
        <v>493.36</v>
      </c>
      <c r="L40" s="20">
        <v>0</v>
      </c>
      <c r="M40" s="5">
        <v>44585</v>
      </c>
    </row>
    <row r="41" spans="3:13" x14ac:dyDescent="0.25">
      <c r="C41" s="33"/>
      <c r="D41" s="83"/>
      <c r="F41" s="120" t="s">
        <v>200</v>
      </c>
      <c r="G41" s="20">
        <v>860.91</v>
      </c>
      <c r="H41" s="5">
        <v>44585.426886574074</v>
      </c>
      <c r="I41" s="120"/>
      <c r="J41" s="120" t="s">
        <v>132</v>
      </c>
      <c r="K41" s="20">
        <v>860.91</v>
      </c>
      <c r="L41" s="20">
        <v>0</v>
      </c>
      <c r="M41" s="5">
        <v>44585</v>
      </c>
    </row>
    <row r="42" spans="3:13" x14ac:dyDescent="0.25">
      <c r="C42" s="33"/>
      <c r="D42" s="83"/>
      <c r="F42" s="120" t="s">
        <v>217</v>
      </c>
      <c r="G42" s="20">
        <v>1875.77</v>
      </c>
      <c r="H42" s="5">
        <v>44585.427303240744</v>
      </c>
      <c r="I42" s="120"/>
      <c r="J42" s="120" t="s">
        <v>132</v>
      </c>
      <c r="K42" s="20">
        <v>1875.77</v>
      </c>
      <c r="L42" s="20">
        <v>0</v>
      </c>
      <c r="M42" s="5">
        <v>44585</v>
      </c>
    </row>
    <row r="43" spans="3:13" x14ac:dyDescent="0.25">
      <c r="C43" s="33"/>
      <c r="D43" s="83"/>
      <c r="F43" s="120" t="s">
        <v>224</v>
      </c>
      <c r="G43" s="20">
        <v>3164.58</v>
      </c>
      <c r="H43" s="5">
        <v>44585.429120370369</v>
      </c>
      <c r="I43" s="120"/>
      <c r="J43" s="120" t="s">
        <v>225</v>
      </c>
      <c r="K43" s="20">
        <v>3164.58</v>
      </c>
      <c r="L43" s="20">
        <v>0</v>
      </c>
      <c r="M43" s="5">
        <v>44585</v>
      </c>
    </row>
    <row r="44" spans="3:13" x14ac:dyDescent="0.25">
      <c r="C44" s="33"/>
      <c r="D44" s="83"/>
      <c r="F44" s="120" t="s">
        <v>213</v>
      </c>
      <c r="G44" s="20">
        <v>1380.07</v>
      </c>
      <c r="H44" s="5">
        <v>44585.429895833331</v>
      </c>
      <c r="I44" s="120"/>
      <c r="J44" s="120" t="s">
        <v>214</v>
      </c>
      <c r="K44" s="20">
        <v>1380.07</v>
      </c>
      <c r="L44" s="20">
        <v>579</v>
      </c>
      <c r="M44" s="5">
        <v>44585</v>
      </c>
    </row>
    <row r="45" spans="3:13" x14ac:dyDescent="0.25">
      <c r="C45" s="33"/>
      <c r="D45" s="83"/>
      <c r="F45" s="120" t="s">
        <v>192</v>
      </c>
      <c r="G45" s="20">
        <v>493.42</v>
      </c>
      <c r="H45" s="5">
        <v>44585.430324074077</v>
      </c>
      <c r="I45" s="120"/>
      <c r="J45" s="120" t="s">
        <v>193</v>
      </c>
      <c r="K45" s="20">
        <v>493.42</v>
      </c>
      <c r="L45" s="20">
        <v>0</v>
      </c>
      <c r="M45" s="5">
        <v>44585</v>
      </c>
    </row>
    <row r="46" spans="3:13" x14ac:dyDescent="0.25">
      <c r="C46" s="33"/>
      <c r="D46" s="83"/>
      <c r="F46" s="120" t="s">
        <v>211</v>
      </c>
      <c r="G46" s="20">
        <v>1121.53</v>
      </c>
      <c r="H46" s="5">
        <v>44585.438206018516</v>
      </c>
      <c r="I46" s="120"/>
      <c r="J46" s="120" t="s">
        <v>188</v>
      </c>
      <c r="K46" s="20">
        <v>1121.53</v>
      </c>
      <c r="L46" s="20">
        <v>0</v>
      </c>
      <c r="M46" s="5">
        <v>44585</v>
      </c>
    </row>
    <row r="47" spans="3:13" x14ac:dyDescent="0.25">
      <c r="C47" s="33"/>
      <c r="D47" s="83"/>
      <c r="F47" s="120" t="s">
        <v>241</v>
      </c>
      <c r="G47" s="20">
        <v>6004.9</v>
      </c>
      <c r="H47" s="5">
        <v>44585.439363425925</v>
      </c>
      <c r="I47" s="120"/>
      <c r="J47" s="120" t="s">
        <v>216</v>
      </c>
      <c r="K47" s="20">
        <v>6004.9</v>
      </c>
      <c r="L47" s="20">
        <v>198.99</v>
      </c>
      <c r="M47" s="5">
        <v>44585</v>
      </c>
    </row>
    <row r="48" spans="3:13" x14ac:dyDescent="0.25">
      <c r="C48" s="33"/>
      <c r="D48" s="83"/>
      <c r="F48" s="120" t="s">
        <v>148</v>
      </c>
      <c r="G48" s="20">
        <v>103.98</v>
      </c>
      <c r="H48" s="5">
        <v>44585.439872685187</v>
      </c>
      <c r="I48" s="120"/>
      <c r="J48" s="120" t="s">
        <v>149</v>
      </c>
      <c r="K48" s="20">
        <v>103.98</v>
      </c>
      <c r="L48" s="20">
        <v>0</v>
      </c>
      <c r="M48" s="5">
        <v>44585</v>
      </c>
    </row>
    <row r="49" spans="3:13" x14ac:dyDescent="0.25">
      <c r="C49" s="33"/>
      <c r="D49" s="83"/>
      <c r="F49" s="120" t="s">
        <v>244</v>
      </c>
      <c r="G49" s="20">
        <v>8176.54</v>
      </c>
      <c r="H49" s="5">
        <v>44585.440347222226</v>
      </c>
      <c r="I49" s="120"/>
      <c r="J49" s="120" t="s">
        <v>236</v>
      </c>
      <c r="K49" s="20">
        <v>8176.54</v>
      </c>
      <c r="L49" s="20">
        <v>0</v>
      </c>
      <c r="M49" s="5">
        <v>44585</v>
      </c>
    </row>
    <row r="50" spans="3:13" x14ac:dyDescent="0.25">
      <c r="C50" s="33"/>
      <c r="D50" s="83"/>
      <c r="F50" s="120" t="s">
        <v>181</v>
      </c>
      <c r="G50" s="20">
        <v>382.14</v>
      </c>
      <c r="H50" s="5">
        <v>44585.441111111111</v>
      </c>
      <c r="I50" s="120"/>
      <c r="J50" s="120" t="s">
        <v>182</v>
      </c>
      <c r="K50" s="20">
        <v>382.14</v>
      </c>
      <c r="L50" s="20">
        <v>311.44</v>
      </c>
      <c r="M50" s="5">
        <v>44585</v>
      </c>
    </row>
    <row r="51" spans="3:13" x14ac:dyDescent="0.25">
      <c r="C51" s="33"/>
      <c r="D51" s="83"/>
      <c r="F51" s="120" t="s">
        <v>133</v>
      </c>
      <c r="G51" s="20">
        <v>40.51</v>
      </c>
      <c r="H51" s="5">
        <v>44585.441388888888</v>
      </c>
      <c r="I51" s="120"/>
      <c r="J51" s="120" t="s">
        <v>134</v>
      </c>
      <c r="K51" s="20">
        <v>40.51</v>
      </c>
      <c r="L51" s="20">
        <v>0</v>
      </c>
      <c r="M51" s="5">
        <v>44585</v>
      </c>
    </row>
    <row r="52" spans="3:13" x14ac:dyDescent="0.25">
      <c r="C52" s="33"/>
      <c r="D52" s="83"/>
      <c r="F52" s="120" t="s">
        <v>150</v>
      </c>
      <c r="G52" s="20">
        <v>121.99</v>
      </c>
      <c r="H52" s="5">
        <v>44585.450636574074</v>
      </c>
      <c r="I52" s="120"/>
      <c r="J52" s="120" t="s">
        <v>151</v>
      </c>
      <c r="K52" s="20">
        <v>121.99</v>
      </c>
      <c r="L52" s="20">
        <v>24.99</v>
      </c>
      <c r="M52" s="5">
        <v>44585</v>
      </c>
    </row>
    <row r="53" spans="3:13" x14ac:dyDescent="0.25">
      <c r="C53" s="33"/>
      <c r="D53" s="83"/>
      <c r="F53" s="120" t="s">
        <v>185</v>
      </c>
      <c r="G53" s="20">
        <v>426.52</v>
      </c>
      <c r="H53" s="5">
        <v>44585.45113425926</v>
      </c>
      <c r="I53" s="120"/>
      <c r="J53" s="120" t="s">
        <v>186</v>
      </c>
      <c r="K53" s="20">
        <v>426.52</v>
      </c>
      <c r="L53" s="20">
        <v>0</v>
      </c>
      <c r="M53" s="5">
        <v>44585</v>
      </c>
    </row>
    <row r="54" spans="3:13" x14ac:dyDescent="0.25">
      <c r="C54" s="33"/>
      <c r="D54" s="83"/>
      <c r="F54" s="120" t="s">
        <v>173</v>
      </c>
      <c r="G54" s="20">
        <v>335.76</v>
      </c>
      <c r="H54" s="5">
        <v>44585.451678240737</v>
      </c>
      <c r="I54" s="120"/>
      <c r="J54" s="120" t="s">
        <v>174</v>
      </c>
      <c r="K54" s="20">
        <v>335.76</v>
      </c>
      <c r="L54" s="20">
        <v>0</v>
      </c>
      <c r="M54" s="5">
        <v>44585</v>
      </c>
    </row>
    <row r="55" spans="3:13" x14ac:dyDescent="0.25">
      <c r="C55" s="33"/>
      <c r="D55" s="83"/>
      <c r="F55" s="120" t="s">
        <v>204</v>
      </c>
      <c r="G55" s="20">
        <v>921.45</v>
      </c>
      <c r="H55" s="5">
        <v>44585.452222222222</v>
      </c>
      <c r="I55" s="120"/>
      <c r="J55" s="120" t="s">
        <v>205</v>
      </c>
      <c r="K55" s="20">
        <v>921.45</v>
      </c>
      <c r="L55" s="20">
        <v>0</v>
      </c>
      <c r="M55" s="5">
        <v>44585</v>
      </c>
    </row>
    <row r="56" spans="3:13" x14ac:dyDescent="0.25">
      <c r="C56" s="33"/>
      <c r="D56" s="83"/>
      <c r="F56" s="120" t="s">
        <v>162</v>
      </c>
      <c r="G56" s="20">
        <v>202.83</v>
      </c>
      <c r="H56" s="5">
        <v>44585.452615740738</v>
      </c>
      <c r="I56" s="120"/>
      <c r="J56" s="120" t="s">
        <v>163</v>
      </c>
      <c r="K56" s="20">
        <v>202.83</v>
      </c>
      <c r="L56" s="20">
        <v>0</v>
      </c>
      <c r="M56" s="5">
        <v>44585</v>
      </c>
    </row>
    <row r="57" spans="3:13" x14ac:dyDescent="0.25">
      <c r="C57" s="33"/>
      <c r="D57" s="83"/>
      <c r="F57" s="120" t="s">
        <v>166</v>
      </c>
      <c r="G57" s="20">
        <v>247.54</v>
      </c>
      <c r="H57" s="5">
        <v>44585.453113425923</v>
      </c>
      <c r="I57" s="120"/>
      <c r="J57" s="120" t="s">
        <v>167</v>
      </c>
      <c r="K57" s="20">
        <v>247.54</v>
      </c>
      <c r="L57" s="20">
        <v>0</v>
      </c>
      <c r="M57" s="5">
        <v>44585</v>
      </c>
    </row>
    <row r="58" spans="3:13" x14ac:dyDescent="0.25">
      <c r="C58" s="33"/>
      <c r="D58" s="83"/>
      <c r="F58" s="120" t="s">
        <v>164</v>
      </c>
      <c r="G58" s="20">
        <v>237.92</v>
      </c>
      <c r="H58" s="5">
        <v>44585.45753472222</v>
      </c>
      <c r="I58" s="120"/>
      <c r="J58" s="120" t="s">
        <v>165</v>
      </c>
      <c r="K58" s="20">
        <v>237.92</v>
      </c>
      <c r="L58" s="20">
        <v>0</v>
      </c>
      <c r="M58" s="5">
        <v>44585</v>
      </c>
    </row>
    <row r="59" spans="3:13" x14ac:dyDescent="0.25">
      <c r="C59" s="33"/>
      <c r="D59" s="83"/>
      <c r="F59" s="120" t="s">
        <v>168</v>
      </c>
      <c r="G59" s="20">
        <v>283</v>
      </c>
      <c r="H59" s="5">
        <v>44585.462256944447</v>
      </c>
      <c r="I59" s="120"/>
      <c r="J59" s="120" t="s">
        <v>169</v>
      </c>
      <c r="K59" s="20">
        <v>283</v>
      </c>
      <c r="L59" s="20">
        <v>0</v>
      </c>
      <c r="M59" s="5">
        <v>44585</v>
      </c>
    </row>
    <row r="60" spans="3:13" x14ac:dyDescent="0.25">
      <c r="C60" s="33"/>
      <c r="D60" s="83"/>
      <c r="F60" s="120" t="s">
        <v>177</v>
      </c>
      <c r="G60" s="20">
        <v>369.13</v>
      </c>
      <c r="H60" s="5">
        <v>44585.465509259258</v>
      </c>
      <c r="I60" s="120"/>
      <c r="J60" s="120" t="s">
        <v>178</v>
      </c>
      <c r="K60" s="20">
        <v>369.13</v>
      </c>
      <c r="L60" s="20">
        <v>0</v>
      </c>
      <c r="M60" s="5">
        <v>44585</v>
      </c>
    </row>
    <row r="61" spans="3:13" x14ac:dyDescent="0.25">
      <c r="C61" s="33"/>
      <c r="D61" s="83"/>
      <c r="F61" s="120" t="s">
        <v>175</v>
      </c>
      <c r="G61" s="20">
        <v>355.04</v>
      </c>
      <c r="H61" s="5">
        <v>44585.465949074074</v>
      </c>
      <c r="I61" s="120"/>
      <c r="J61" s="120" t="s">
        <v>176</v>
      </c>
      <c r="K61" s="20">
        <v>355.04</v>
      </c>
      <c r="L61" s="20">
        <v>0</v>
      </c>
      <c r="M61" s="5">
        <v>44585</v>
      </c>
    </row>
    <row r="62" spans="3:13" x14ac:dyDescent="0.25">
      <c r="C62" s="33"/>
      <c r="D62" s="83"/>
      <c r="F62" s="120" t="s">
        <v>179</v>
      </c>
      <c r="G62" s="20">
        <v>374.12</v>
      </c>
      <c r="H62" s="5">
        <v>44585.466527777775</v>
      </c>
      <c r="I62" s="120"/>
      <c r="J62" s="120" t="s">
        <v>180</v>
      </c>
      <c r="K62" s="20">
        <v>374.12</v>
      </c>
      <c r="L62" s="20">
        <v>9.99</v>
      </c>
      <c r="M62" s="5">
        <v>44585</v>
      </c>
    </row>
    <row r="63" spans="3:13" x14ac:dyDescent="0.25">
      <c r="C63" s="33"/>
      <c r="D63" s="83"/>
      <c r="F63" s="120" t="s">
        <v>154</v>
      </c>
      <c r="G63" s="20">
        <v>164.89</v>
      </c>
      <c r="H63" s="5">
        <v>44585.467002314814</v>
      </c>
      <c r="I63" s="120"/>
      <c r="J63" s="120" t="s">
        <v>155</v>
      </c>
      <c r="K63" s="20">
        <v>164.89</v>
      </c>
      <c r="L63" s="20">
        <v>0</v>
      </c>
      <c r="M63" s="5">
        <v>44585</v>
      </c>
    </row>
    <row r="64" spans="3:13" x14ac:dyDescent="0.25">
      <c r="C64" s="33"/>
      <c r="D64" s="83"/>
      <c r="F64" s="120" t="s">
        <v>156</v>
      </c>
      <c r="G64" s="20">
        <v>167.98</v>
      </c>
      <c r="H64" s="5">
        <v>44585.467488425929</v>
      </c>
      <c r="I64" s="120"/>
      <c r="J64" s="120" t="s">
        <v>157</v>
      </c>
      <c r="K64" s="20">
        <v>167.98</v>
      </c>
      <c r="L64" s="20">
        <v>65</v>
      </c>
      <c r="M64" s="5">
        <v>44585</v>
      </c>
    </row>
    <row r="65" spans="3:13" x14ac:dyDescent="0.25">
      <c r="C65" s="33"/>
      <c r="D65" s="83"/>
      <c r="F65" s="120" t="s">
        <v>226</v>
      </c>
      <c r="G65" s="20">
        <v>3267.41</v>
      </c>
      <c r="H65" s="5">
        <v>44585.467928240738</v>
      </c>
      <c r="I65" s="120"/>
      <c r="J65" s="120" t="s">
        <v>227</v>
      </c>
      <c r="K65" s="20">
        <v>3267.41</v>
      </c>
      <c r="L65" s="20">
        <v>0</v>
      </c>
      <c r="M65" s="5">
        <v>44585</v>
      </c>
    </row>
    <row r="66" spans="3:13" x14ac:dyDescent="0.25">
      <c r="C66" s="33"/>
      <c r="D66" s="83"/>
      <c r="F66" s="120" t="s">
        <v>233</v>
      </c>
      <c r="G66" s="20">
        <v>3730.79</v>
      </c>
      <c r="H66" s="5">
        <v>44586.162789351853</v>
      </c>
      <c r="I66" s="120"/>
      <c r="J66" s="120" t="s">
        <v>195</v>
      </c>
      <c r="K66" s="20">
        <v>3730.79</v>
      </c>
      <c r="L66" s="20">
        <v>0</v>
      </c>
      <c r="M66" s="5">
        <v>44586</v>
      </c>
    </row>
    <row r="67" spans="3:13" x14ac:dyDescent="0.25">
      <c r="C67" s="33"/>
      <c r="D67" s="83"/>
      <c r="F67" s="120" t="s">
        <v>194</v>
      </c>
      <c r="G67" s="20">
        <v>582.49</v>
      </c>
      <c r="H67" s="5">
        <v>44586.162858796299</v>
      </c>
      <c r="I67" s="120"/>
      <c r="J67" s="120" t="s">
        <v>195</v>
      </c>
      <c r="K67" s="20">
        <v>582.49</v>
      </c>
      <c r="L67" s="20">
        <v>0</v>
      </c>
      <c r="M67" s="5">
        <v>44586</v>
      </c>
    </row>
    <row r="68" spans="3:13" x14ac:dyDescent="0.25">
      <c r="C68" s="33"/>
      <c r="D68" s="83"/>
      <c r="F68" s="120" t="s">
        <v>189</v>
      </c>
      <c r="G68" s="20">
        <v>454.65</v>
      </c>
      <c r="H68" s="5">
        <v>44587.162002314813</v>
      </c>
      <c r="I68" s="120"/>
      <c r="J68" s="120" t="s">
        <v>190</v>
      </c>
      <c r="K68" s="20">
        <v>454.65</v>
      </c>
      <c r="L68" s="20">
        <v>0</v>
      </c>
      <c r="M68" s="5">
        <v>44587</v>
      </c>
    </row>
    <row r="69" spans="3:13" x14ac:dyDescent="0.25">
      <c r="C69" s="33"/>
      <c r="D69" s="83"/>
      <c r="F69" s="120" t="s">
        <v>215</v>
      </c>
      <c r="G69" s="20">
        <v>1554.23</v>
      </c>
      <c r="H69" s="5">
        <v>44587.541192129633</v>
      </c>
      <c r="I69" s="120"/>
      <c r="J69" s="120" t="s">
        <v>216</v>
      </c>
      <c r="K69" s="20">
        <v>1554.23</v>
      </c>
      <c r="L69" s="20">
        <v>269.47000000000003</v>
      </c>
      <c r="M69" s="5">
        <v>44587</v>
      </c>
    </row>
    <row r="70" spans="3:13" x14ac:dyDescent="0.25">
      <c r="C70" s="33"/>
      <c r="D70" s="83"/>
      <c r="F70" s="120" t="s">
        <v>235</v>
      </c>
      <c r="G70" s="20">
        <v>4995.84</v>
      </c>
      <c r="H70" s="5">
        <v>44587.541851851849</v>
      </c>
      <c r="I70" s="120"/>
      <c r="J70" s="120" t="s">
        <v>236</v>
      </c>
      <c r="K70" s="20">
        <v>4995.84</v>
      </c>
      <c r="L70" s="20">
        <v>0</v>
      </c>
      <c r="M70" s="5">
        <v>44587</v>
      </c>
    </row>
    <row r="71" spans="3:13" x14ac:dyDescent="0.25">
      <c r="C71" s="33"/>
      <c r="D71" s="83"/>
      <c r="F71" s="120" t="s">
        <v>220</v>
      </c>
      <c r="G71" s="20">
        <v>2203.8000000000002</v>
      </c>
      <c r="H71" s="5">
        <v>44587.542349537034</v>
      </c>
      <c r="I71" s="120"/>
      <c r="J71" s="120" t="s">
        <v>132</v>
      </c>
      <c r="K71" s="20">
        <v>2203.8000000000002</v>
      </c>
      <c r="L71" s="20">
        <v>0</v>
      </c>
      <c r="M71" s="5">
        <v>44587</v>
      </c>
    </row>
    <row r="72" spans="3:13" x14ac:dyDescent="0.25">
      <c r="C72" s="33"/>
      <c r="D72" s="83"/>
      <c r="F72" s="120" t="s">
        <v>212</v>
      </c>
      <c r="G72" s="20">
        <v>1185.0899999999999</v>
      </c>
      <c r="H72" s="5">
        <v>44587.547615740739</v>
      </c>
      <c r="I72" s="120"/>
      <c r="J72" s="120" t="s">
        <v>132</v>
      </c>
      <c r="K72" s="20">
        <v>1185.0899999999999</v>
      </c>
      <c r="L72" s="20">
        <v>0</v>
      </c>
      <c r="M72" s="5">
        <v>44587</v>
      </c>
    </row>
    <row r="73" spans="3:13" x14ac:dyDescent="0.25">
      <c r="C73" s="33"/>
      <c r="D73" s="83"/>
      <c r="F73" s="120" t="s">
        <v>143</v>
      </c>
      <c r="G73" s="20">
        <v>67.489999999999995</v>
      </c>
      <c r="H73" s="5">
        <v>44587.548182870371</v>
      </c>
      <c r="I73" s="120"/>
      <c r="J73" s="120" t="s">
        <v>130</v>
      </c>
      <c r="K73" s="20">
        <v>67.489999999999995</v>
      </c>
      <c r="L73" s="20">
        <v>0</v>
      </c>
      <c r="M73" s="5">
        <v>44587</v>
      </c>
    </row>
    <row r="74" spans="3:13" x14ac:dyDescent="0.25">
      <c r="C74" s="33"/>
      <c r="D74" s="83"/>
      <c r="F74" s="120" t="s">
        <v>203</v>
      </c>
      <c r="G74" s="20">
        <v>917.49</v>
      </c>
      <c r="H74" s="5">
        <v>44587.548483796294</v>
      </c>
      <c r="I74" s="120"/>
      <c r="J74" s="120" t="s">
        <v>188</v>
      </c>
      <c r="K74" s="20">
        <v>917.49</v>
      </c>
      <c r="L74" s="20">
        <v>0</v>
      </c>
      <c r="M74" s="5">
        <v>44587</v>
      </c>
    </row>
    <row r="75" spans="3:13" x14ac:dyDescent="0.25">
      <c r="C75" s="33"/>
      <c r="D75" s="83"/>
      <c r="F75" s="120" t="s">
        <v>201</v>
      </c>
      <c r="G75" s="20">
        <v>908.16</v>
      </c>
      <c r="H75" s="5">
        <v>44587.548888888887</v>
      </c>
      <c r="I75" s="120"/>
      <c r="J75" s="120" t="s">
        <v>202</v>
      </c>
      <c r="K75" s="20">
        <v>908.16</v>
      </c>
      <c r="L75" s="20">
        <v>0</v>
      </c>
      <c r="M75" s="5">
        <v>44587</v>
      </c>
    </row>
    <row r="76" spans="3:13" x14ac:dyDescent="0.25">
      <c r="C76" s="33"/>
      <c r="D76" s="83"/>
      <c r="F76" s="120" t="s">
        <v>137</v>
      </c>
      <c r="G76" s="20">
        <v>49.98</v>
      </c>
      <c r="H76" s="5">
        <v>44591.16196759259</v>
      </c>
      <c r="I76" s="120"/>
      <c r="J76" s="120" t="s">
        <v>138</v>
      </c>
      <c r="K76" s="20">
        <v>49.98</v>
      </c>
      <c r="L76" s="20">
        <v>0</v>
      </c>
      <c r="M76" s="5">
        <v>44591</v>
      </c>
    </row>
    <row r="77" spans="3:13" x14ac:dyDescent="0.25">
      <c r="C77" s="33"/>
      <c r="D77" s="83"/>
      <c r="F77" s="120" t="s">
        <v>234</v>
      </c>
      <c r="G77" s="20">
        <v>4126.05</v>
      </c>
      <c r="H77" s="5">
        <v>44593.163738425923</v>
      </c>
      <c r="I77" s="120"/>
      <c r="J77" s="120" t="s">
        <v>153</v>
      </c>
      <c r="K77" s="20">
        <v>4126.05</v>
      </c>
      <c r="L77" s="20">
        <v>0</v>
      </c>
      <c r="M77" s="5">
        <v>44593</v>
      </c>
    </row>
    <row r="78" spans="3:13" x14ac:dyDescent="0.25">
      <c r="C78" s="33"/>
      <c r="D78" s="83"/>
      <c r="F78" s="120" t="s">
        <v>152</v>
      </c>
      <c r="G78" s="20">
        <v>149.85</v>
      </c>
      <c r="H78" s="5">
        <v>44593.163831018515</v>
      </c>
      <c r="I78" s="120"/>
      <c r="J78" s="120" t="s">
        <v>153</v>
      </c>
      <c r="K78" s="20">
        <v>149.85</v>
      </c>
      <c r="L78" s="20">
        <v>0</v>
      </c>
      <c r="M78" s="5">
        <v>44593</v>
      </c>
    </row>
    <row r="79" spans="3:13" x14ac:dyDescent="0.25">
      <c r="C79" s="33"/>
      <c r="D79" s="83"/>
      <c r="F79" s="120" t="s">
        <v>360</v>
      </c>
      <c r="G79" s="20">
        <v>1124.5</v>
      </c>
      <c r="H79" s="5">
        <v>44595.76394675926</v>
      </c>
      <c r="I79" s="120"/>
      <c r="J79" s="120" t="s">
        <v>132</v>
      </c>
      <c r="K79" s="20">
        <v>1124.5</v>
      </c>
      <c r="L79" s="20">
        <v>0</v>
      </c>
      <c r="M79" s="5">
        <v>44595</v>
      </c>
    </row>
    <row r="80" spans="3:13" x14ac:dyDescent="0.25">
      <c r="C80" s="33"/>
      <c r="D80" s="83"/>
      <c r="F80" s="120" t="s">
        <v>361</v>
      </c>
      <c r="G80" s="20">
        <v>1684.35</v>
      </c>
      <c r="H80" s="5">
        <v>44595.766608796293</v>
      </c>
      <c r="I80" s="120"/>
      <c r="J80" s="120" t="s">
        <v>130</v>
      </c>
      <c r="K80" s="20">
        <v>1684.35</v>
      </c>
      <c r="L80" s="20">
        <v>0</v>
      </c>
      <c r="M80" s="5">
        <v>44595</v>
      </c>
    </row>
    <row r="81" spans="3:13" x14ac:dyDescent="0.25">
      <c r="C81" s="33"/>
      <c r="D81" s="83"/>
      <c r="F81" s="120" t="s">
        <v>362</v>
      </c>
      <c r="G81" s="20">
        <v>6147.32</v>
      </c>
      <c r="H81" s="5">
        <v>44595.767013888886</v>
      </c>
      <c r="I81" s="120"/>
      <c r="J81" s="120" t="s">
        <v>240</v>
      </c>
      <c r="K81" s="20">
        <v>6147.32</v>
      </c>
      <c r="L81" s="20">
        <v>0</v>
      </c>
      <c r="M81" s="5">
        <v>44595</v>
      </c>
    </row>
    <row r="82" spans="3:13" x14ac:dyDescent="0.25">
      <c r="C82" s="33"/>
      <c r="D82" s="83"/>
      <c r="F82" s="120" t="s">
        <v>363</v>
      </c>
      <c r="G82" s="20">
        <v>2641.54</v>
      </c>
      <c r="H82" s="5">
        <v>44595.767395833333</v>
      </c>
      <c r="I82" s="120"/>
      <c r="J82" s="120" t="s">
        <v>364</v>
      </c>
      <c r="K82" s="20">
        <v>2641.54</v>
      </c>
      <c r="L82" s="20">
        <v>0</v>
      </c>
      <c r="M82" s="5">
        <v>44595</v>
      </c>
    </row>
    <row r="83" spans="3:13" x14ac:dyDescent="0.25">
      <c r="C83" s="33"/>
      <c r="D83" s="83"/>
      <c r="F83" s="120" t="s">
        <v>365</v>
      </c>
      <c r="G83" s="20">
        <v>2891.88</v>
      </c>
      <c r="H83" s="5">
        <v>44595.767974537041</v>
      </c>
      <c r="I83" s="120"/>
      <c r="J83" s="120" t="s">
        <v>216</v>
      </c>
      <c r="K83" s="20">
        <v>2891.88</v>
      </c>
      <c r="L83" s="20">
        <v>0</v>
      </c>
      <c r="M83" s="5">
        <v>44595</v>
      </c>
    </row>
    <row r="84" spans="3:13" x14ac:dyDescent="0.25">
      <c r="C84" s="33"/>
      <c r="D84" s="83"/>
      <c r="F84" s="120" t="s">
        <v>366</v>
      </c>
      <c r="G84" s="20">
        <v>6067.75</v>
      </c>
      <c r="H84" s="5">
        <v>44595.768506944441</v>
      </c>
      <c r="I84" s="120"/>
      <c r="J84" s="120" t="s">
        <v>236</v>
      </c>
      <c r="K84" s="20">
        <v>6067.75</v>
      </c>
      <c r="L84" s="20">
        <v>0</v>
      </c>
      <c r="M84" s="5">
        <v>44595</v>
      </c>
    </row>
    <row r="85" spans="3:13" x14ac:dyDescent="0.25">
      <c r="C85" s="33"/>
      <c r="D85" s="83"/>
      <c r="F85" s="120" t="s">
        <v>367</v>
      </c>
      <c r="G85" s="20">
        <v>622.42999999999995</v>
      </c>
      <c r="H85" s="5">
        <v>44595.769004629627</v>
      </c>
      <c r="I85" s="120"/>
      <c r="J85" s="120" t="s">
        <v>188</v>
      </c>
      <c r="K85" s="20">
        <v>622.42999999999995</v>
      </c>
      <c r="L85" s="20">
        <v>0</v>
      </c>
      <c r="M85" s="5">
        <v>44595</v>
      </c>
    </row>
    <row r="86" spans="3:13" x14ac:dyDescent="0.25">
      <c r="C86" s="33"/>
      <c r="D86" s="83"/>
      <c r="F86" s="120" t="s">
        <v>368</v>
      </c>
      <c r="G86" s="20">
        <v>92</v>
      </c>
      <c r="H86" s="5">
        <v>44596.161932870367</v>
      </c>
      <c r="I86" s="120"/>
      <c r="J86" s="120" t="s">
        <v>369</v>
      </c>
      <c r="K86" s="20">
        <v>92</v>
      </c>
      <c r="L86" s="20">
        <v>0</v>
      </c>
      <c r="M86" s="5">
        <v>44596</v>
      </c>
    </row>
    <row r="87" spans="3:13" x14ac:dyDescent="0.25">
      <c r="C87" s="33"/>
      <c r="D87" s="83"/>
      <c r="F87" s="120" t="s">
        <v>370</v>
      </c>
      <c r="G87" s="20">
        <v>368</v>
      </c>
      <c r="H87" s="5">
        <v>44596.161932870367</v>
      </c>
      <c r="I87" s="120"/>
      <c r="J87" s="120" t="s">
        <v>369</v>
      </c>
      <c r="K87" s="20">
        <v>368</v>
      </c>
      <c r="L87" s="20">
        <v>0</v>
      </c>
      <c r="M87" s="5">
        <v>44596</v>
      </c>
    </row>
    <row r="88" spans="3:13" x14ac:dyDescent="0.25">
      <c r="C88" s="33"/>
      <c r="D88" s="83"/>
      <c r="F88" s="120" t="s">
        <v>371</v>
      </c>
      <c r="G88" s="20">
        <v>59.99</v>
      </c>
      <c r="H88" s="5">
        <v>44596.526805555557</v>
      </c>
      <c r="I88" s="120"/>
      <c r="J88" s="120" t="s">
        <v>372</v>
      </c>
      <c r="K88" s="20">
        <v>59.99</v>
      </c>
      <c r="L88" s="20">
        <v>0</v>
      </c>
      <c r="M88" s="5">
        <v>44596</v>
      </c>
    </row>
    <row r="89" spans="3:13" x14ac:dyDescent="0.25">
      <c r="C89" s="33"/>
      <c r="D89" s="83"/>
      <c r="F89" s="120" t="s">
        <v>373</v>
      </c>
      <c r="G89" s="20">
        <v>12.99</v>
      </c>
      <c r="H89" s="5">
        <v>44597.16196759259</v>
      </c>
      <c r="I89" s="120"/>
      <c r="J89" s="120" t="s">
        <v>374</v>
      </c>
      <c r="K89" s="20">
        <v>12.99</v>
      </c>
      <c r="L89" s="20">
        <v>0</v>
      </c>
      <c r="M89" s="5">
        <v>44597</v>
      </c>
    </row>
    <row r="90" spans="3:13" x14ac:dyDescent="0.25">
      <c r="C90" s="33"/>
      <c r="D90" s="83"/>
      <c r="F90" s="120" t="s">
        <v>375</v>
      </c>
      <c r="G90" s="20">
        <v>5307.08</v>
      </c>
      <c r="H90" s="5">
        <v>44600.164895833332</v>
      </c>
      <c r="I90" s="120"/>
      <c r="J90" s="120" t="s">
        <v>376</v>
      </c>
      <c r="K90" s="20">
        <v>5307.08</v>
      </c>
      <c r="L90" s="20">
        <v>0</v>
      </c>
      <c r="M90" s="5">
        <v>44600</v>
      </c>
    </row>
    <row r="91" spans="3:13" x14ac:dyDescent="0.25">
      <c r="C91" s="33"/>
      <c r="D91" s="83"/>
      <c r="F91" s="120" t="s">
        <v>377</v>
      </c>
      <c r="G91" s="20">
        <v>754.45</v>
      </c>
      <c r="H91" s="5">
        <v>44600.164988425924</v>
      </c>
      <c r="I91" s="120"/>
      <c r="J91" s="120" t="s">
        <v>376</v>
      </c>
      <c r="K91" s="20">
        <v>754.45</v>
      </c>
      <c r="L91" s="20">
        <v>0</v>
      </c>
      <c r="M91" s="5">
        <v>44600</v>
      </c>
    </row>
    <row r="92" spans="3:13" x14ac:dyDescent="0.25">
      <c r="C92" s="33"/>
      <c r="D92" s="83"/>
      <c r="F92" s="120" t="s">
        <v>378</v>
      </c>
      <c r="G92" s="20">
        <v>4309.43</v>
      </c>
      <c r="H92" s="5">
        <v>44602.418310185189</v>
      </c>
      <c r="I92" s="120"/>
      <c r="J92" s="120" t="s">
        <v>216</v>
      </c>
      <c r="K92" s="20">
        <v>4309.43</v>
      </c>
      <c r="L92" s="20">
        <v>119.98</v>
      </c>
      <c r="M92" s="5">
        <v>44602</v>
      </c>
    </row>
    <row r="93" spans="3:13" x14ac:dyDescent="0.25">
      <c r="C93" s="33"/>
      <c r="D93" s="83"/>
      <c r="F93" s="120" t="s">
        <v>379</v>
      </c>
      <c r="G93" s="20">
        <v>2368.87</v>
      </c>
      <c r="H93" s="5">
        <v>44602.421203703707</v>
      </c>
      <c r="I93" s="120"/>
      <c r="J93" s="120" t="s">
        <v>380</v>
      </c>
      <c r="K93" s="20">
        <v>2368.87</v>
      </c>
      <c r="L93" s="20">
        <v>0</v>
      </c>
      <c r="M93" s="5">
        <v>44602</v>
      </c>
    </row>
    <row r="94" spans="3:13" x14ac:dyDescent="0.25">
      <c r="C94" s="33"/>
      <c r="D94" s="83"/>
      <c r="F94" s="120" t="s">
        <v>381</v>
      </c>
      <c r="G94" s="20">
        <v>2242.9</v>
      </c>
      <c r="H94" s="5">
        <v>44602.424108796295</v>
      </c>
      <c r="I94" s="120"/>
      <c r="J94" s="120" t="s">
        <v>382</v>
      </c>
      <c r="K94" s="20">
        <v>2242.9</v>
      </c>
      <c r="L94" s="20">
        <v>0</v>
      </c>
      <c r="M94" s="5">
        <v>44602</v>
      </c>
    </row>
    <row r="95" spans="3:13" x14ac:dyDescent="0.25">
      <c r="C95" s="33"/>
      <c r="D95" s="83"/>
      <c r="F95" s="120" t="s">
        <v>383</v>
      </c>
      <c r="G95" s="20">
        <v>266.81</v>
      </c>
      <c r="H95" s="5">
        <v>44602.667916666665</v>
      </c>
      <c r="I95" s="120"/>
      <c r="J95" s="120" t="s">
        <v>384</v>
      </c>
      <c r="K95" s="20">
        <v>266.81</v>
      </c>
      <c r="L95" s="20">
        <v>0</v>
      </c>
      <c r="M95" s="5">
        <v>44602</v>
      </c>
    </row>
    <row r="96" spans="3:13" x14ac:dyDescent="0.25">
      <c r="C96" s="33"/>
      <c r="D96" s="83"/>
      <c r="F96" s="120" t="s">
        <v>385</v>
      </c>
      <c r="G96" s="20">
        <v>17.5</v>
      </c>
      <c r="H96" s="5">
        <v>44605.161956018521</v>
      </c>
      <c r="I96" s="120"/>
      <c r="J96" s="120" t="s">
        <v>386</v>
      </c>
      <c r="K96" s="20">
        <v>17.5</v>
      </c>
      <c r="L96" s="20">
        <v>0</v>
      </c>
      <c r="M96" s="5">
        <v>44605</v>
      </c>
    </row>
    <row r="97" spans="3:13" x14ac:dyDescent="0.25">
      <c r="C97" s="33"/>
      <c r="D97" s="83"/>
      <c r="F97" s="120" t="s">
        <v>387</v>
      </c>
      <c r="G97" s="20">
        <v>555.75</v>
      </c>
      <c r="H97" s="5">
        <v>44606.16233796296</v>
      </c>
      <c r="I97" s="120"/>
      <c r="J97" s="120" t="s">
        <v>388</v>
      </c>
      <c r="K97" s="20">
        <v>555.75</v>
      </c>
      <c r="L97" s="20">
        <v>0</v>
      </c>
      <c r="M97" s="5">
        <v>44606</v>
      </c>
    </row>
    <row r="98" spans="3:13" x14ac:dyDescent="0.25">
      <c r="C98" s="33"/>
      <c r="D98" s="83"/>
      <c r="F98" s="120" t="s">
        <v>389</v>
      </c>
      <c r="G98" s="20">
        <v>641.25</v>
      </c>
      <c r="H98" s="5">
        <v>44606.162349537037</v>
      </c>
      <c r="I98" s="120"/>
      <c r="J98" s="120" t="s">
        <v>388</v>
      </c>
      <c r="K98" s="20">
        <v>641.25</v>
      </c>
      <c r="L98" s="20">
        <v>0</v>
      </c>
      <c r="M98" s="5">
        <v>44606</v>
      </c>
    </row>
    <row r="99" spans="3:13" x14ac:dyDescent="0.25">
      <c r="C99" s="33"/>
      <c r="D99" s="83"/>
      <c r="F99" s="120" t="s">
        <v>390</v>
      </c>
      <c r="G99" s="20">
        <v>2923.2</v>
      </c>
      <c r="H99" s="5">
        <v>44607.163171296299</v>
      </c>
      <c r="I99" s="120"/>
      <c r="J99" s="120" t="s">
        <v>391</v>
      </c>
      <c r="K99" s="20">
        <v>2923.2</v>
      </c>
      <c r="L99" s="20">
        <v>0</v>
      </c>
      <c r="M99" s="5">
        <v>44607</v>
      </c>
    </row>
    <row r="100" spans="3:13" x14ac:dyDescent="0.25">
      <c r="C100" s="33"/>
      <c r="D100" s="83"/>
      <c r="F100" s="120" t="s">
        <v>392</v>
      </c>
      <c r="G100" s="20">
        <v>369.96</v>
      </c>
      <c r="H100" s="5">
        <v>44607.163217592592</v>
      </c>
      <c r="I100" s="120"/>
      <c r="J100" s="120" t="s">
        <v>391</v>
      </c>
      <c r="K100" s="20">
        <v>369.96</v>
      </c>
      <c r="L100" s="20">
        <v>0</v>
      </c>
      <c r="M100" s="5">
        <v>44607</v>
      </c>
    </row>
    <row r="101" spans="3:13" x14ac:dyDescent="0.25">
      <c r="C101" s="33"/>
      <c r="D101" s="83"/>
      <c r="F101" s="120" t="s">
        <v>393</v>
      </c>
      <c r="G101" s="20">
        <v>892.52</v>
      </c>
      <c r="H101" s="5">
        <v>44608.532175925924</v>
      </c>
      <c r="I101" s="120"/>
      <c r="J101" s="120" t="s">
        <v>132</v>
      </c>
      <c r="K101" s="20">
        <v>892.52</v>
      </c>
      <c r="L101" s="20">
        <v>0</v>
      </c>
      <c r="M101" s="5">
        <v>44608</v>
      </c>
    </row>
    <row r="102" spans="3:13" x14ac:dyDescent="0.25">
      <c r="C102" s="33"/>
      <c r="F102" s="120" t="s">
        <v>394</v>
      </c>
      <c r="G102" s="20">
        <v>8198.84</v>
      </c>
      <c r="H102" s="5">
        <v>44608.532916666663</v>
      </c>
      <c r="I102" s="120"/>
      <c r="J102" s="120" t="s">
        <v>236</v>
      </c>
      <c r="K102" s="20">
        <v>8198.84</v>
      </c>
      <c r="L102" s="20">
        <v>0</v>
      </c>
      <c r="M102" s="5">
        <v>44608</v>
      </c>
    </row>
    <row r="103" spans="3:13" x14ac:dyDescent="0.25">
      <c r="F103" s="120" t="s">
        <v>395</v>
      </c>
      <c r="G103" s="20">
        <v>928.42</v>
      </c>
      <c r="H103" s="5">
        <v>44608.53328703704</v>
      </c>
      <c r="I103" s="120"/>
      <c r="J103" s="120" t="s">
        <v>188</v>
      </c>
      <c r="K103" s="20">
        <v>928.42</v>
      </c>
      <c r="L103" s="20">
        <v>0</v>
      </c>
      <c r="M103" s="5">
        <v>44608</v>
      </c>
    </row>
    <row r="104" spans="3:13" x14ac:dyDescent="0.25">
      <c r="F104" s="120" t="s">
        <v>396</v>
      </c>
      <c r="G104" s="20">
        <v>2057.29</v>
      </c>
      <c r="H104" s="5">
        <v>44608.534108796295</v>
      </c>
      <c r="I104" s="120"/>
      <c r="J104" s="120" t="s">
        <v>216</v>
      </c>
      <c r="K104" s="20">
        <v>2057.29</v>
      </c>
      <c r="L104" s="20">
        <v>239.96</v>
      </c>
      <c r="M104" s="5">
        <v>44608</v>
      </c>
    </row>
    <row r="105" spans="3:13" x14ac:dyDescent="0.25">
      <c r="F105" s="120" t="s">
        <v>397</v>
      </c>
      <c r="G105" s="20">
        <v>1461.06</v>
      </c>
      <c r="H105" s="5">
        <v>44608.534525462965</v>
      </c>
      <c r="I105" s="120"/>
      <c r="J105" s="120" t="s">
        <v>130</v>
      </c>
      <c r="K105" s="20">
        <v>1461.06</v>
      </c>
      <c r="L105" s="20">
        <v>0</v>
      </c>
      <c r="M105" s="5">
        <v>44608</v>
      </c>
    </row>
    <row r="106" spans="3:13" x14ac:dyDescent="0.25">
      <c r="F106" s="120" t="s">
        <v>398</v>
      </c>
      <c r="G106" s="20">
        <v>306.74</v>
      </c>
      <c r="H106" s="5">
        <v>44608.535983796297</v>
      </c>
      <c r="I106" s="120"/>
      <c r="J106" s="120" t="s">
        <v>145</v>
      </c>
      <c r="K106" s="20">
        <v>306.74</v>
      </c>
      <c r="L106" s="20">
        <v>0</v>
      </c>
      <c r="M106" s="5">
        <v>44608</v>
      </c>
    </row>
    <row r="107" spans="3:13" x14ac:dyDescent="0.25">
      <c r="F107" s="120" t="s">
        <v>399</v>
      </c>
      <c r="G107" s="20">
        <v>6176.38</v>
      </c>
      <c r="H107" s="5">
        <v>44608.538668981484</v>
      </c>
      <c r="I107" s="120"/>
      <c r="J107" s="120" t="s">
        <v>400</v>
      </c>
      <c r="K107" s="20">
        <v>6176.38</v>
      </c>
      <c r="L107" s="20">
        <v>0</v>
      </c>
      <c r="M107" s="5">
        <v>44608</v>
      </c>
    </row>
    <row r="108" spans="3:13" x14ac:dyDescent="0.25">
      <c r="F108" s="120" t="s">
        <v>401</v>
      </c>
      <c r="G108" s="20">
        <v>4500</v>
      </c>
      <c r="H108" s="5">
        <v>44608.616944444446</v>
      </c>
      <c r="I108" s="120"/>
      <c r="J108" s="120" t="s">
        <v>402</v>
      </c>
      <c r="K108" s="20">
        <v>4500</v>
      </c>
      <c r="L108" s="20"/>
      <c r="M108" s="5">
        <v>44608</v>
      </c>
    </row>
    <row r="109" spans="3:13" x14ac:dyDescent="0.25">
      <c r="F109" s="120" t="s">
        <v>403</v>
      </c>
      <c r="G109" s="20">
        <v>9.99</v>
      </c>
      <c r="H109" s="5">
        <v>44611.161956018521</v>
      </c>
      <c r="I109" s="120"/>
      <c r="J109" s="120" t="s">
        <v>404</v>
      </c>
      <c r="K109" s="20">
        <v>9.99</v>
      </c>
      <c r="L109" s="20">
        <v>0</v>
      </c>
      <c r="M109" s="5">
        <v>44611</v>
      </c>
    </row>
    <row r="110" spans="3:13" x14ac:dyDescent="0.25">
      <c r="F110" s="120" t="s">
        <v>405</v>
      </c>
      <c r="G110" s="20">
        <v>714.96</v>
      </c>
      <c r="H110" s="5">
        <v>44613.5309837963</v>
      </c>
      <c r="I110" s="120"/>
      <c r="J110" s="120" t="s">
        <v>132</v>
      </c>
      <c r="K110" s="20">
        <v>714.96</v>
      </c>
      <c r="L110" s="20">
        <v>0</v>
      </c>
      <c r="M110" s="5">
        <v>44613</v>
      </c>
    </row>
    <row r="111" spans="3:13" x14ac:dyDescent="0.25">
      <c r="F111" s="120" t="s">
        <v>406</v>
      </c>
      <c r="G111" s="20">
        <v>159.47999999999999</v>
      </c>
      <c r="H111" s="5">
        <v>44613.531377314815</v>
      </c>
      <c r="I111" s="120"/>
      <c r="J111" s="120" t="s">
        <v>130</v>
      </c>
      <c r="K111" s="20">
        <v>159.47999999999999</v>
      </c>
      <c r="L111" s="20">
        <v>0</v>
      </c>
      <c r="M111" s="5">
        <v>44613</v>
      </c>
    </row>
    <row r="112" spans="3:13" x14ac:dyDescent="0.25">
      <c r="F112" s="120" t="s">
        <v>407</v>
      </c>
      <c r="G112" s="20">
        <v>1918.27</v>
      </c>
      <c r="H112" s="5">
        <v>44613.532581018517</v>
      </c>
      <c r="I112" s="120"/>
      <c r="J112" s="120" t="s">
        <v>408</v>
      </c>
      <c r="K112" s="20">
        <v>1918.27</v>
      </c>
      <c r="L112" s="20">
        <v>0</v>
      </c>
      <c r="M112" s="5">
        <v>44613</v>
      </c>
    </row>
    <row r="113" spans="6:13" x14ac:dyDescent="0.25">
      <c r="F113" s="120" t="s">
        <v>409</v>
      </c>
      <c r="G113" s="20">
        <v>3224.86</v>
      </c>
      <c r="H113" s="5">
        <v>44613.53328703704</v>
      </c>
      <c r="I113" s="120"/>
      <c r="J113" s="120" t="s">
        <v>410</v>
      </c>
      <c r="K113" s="20">
        <v>3224.86</v>
      </c>
      <c r="L113" s="20">
        <v>1987.94</v>
      </c>
      <c r="M113" s="5">
        <v>44613</v>
      </c>
    </row>
    <row r="114" spans="6:13" x14ac:dyDescent="0.25">
      <c r="F114" s="120" t="s">
        <v>411</v>
      </c>
      <c r="G114" s="20">
        <v>215.5</v>
      </c>
      <c r="H114" s="5">
        <v>44613.534444444442</v>
      </c>
      <c r="I114" s="120"/>
      <c r="J114" s="120" t="s">
        <v>412</v>
      </c>
      <c r="K114" s="20">
        <v>215.5</v>
      </c>
      <c r="L114" s="20">
        <v>4640.29</v>
      </c>
      <c r="M114" s="5">
        <v>44613</v>
      </c>
    </row>
    <row r="115" spans="6:13" x14ac:dyDescent="0.25">
      <c r="F115" s="120" t="s">
        <v>413</v>
      </c>
      <c r="G115" s="20">
        <v>1810.73</v>
      </c>
      <c r="H115" s="5">
        <v>44613.666689814818</v>
      </c>
      <c r="I115" s="120"/>
      <c r="J115" s="120" t="s">
        <v>414</v>
      </c>
      <c r="K115" s="20">
        <v>1810.73</v>
      </c>
      <c r="L115" s="20">
        <v>0</v>
      </c>
      <c r="M115" s="5">
        <v>44613</v>
      </c>
    </row>
    <row r="116" spans="6:13" x14ac:dyDescent="0.25">
      <c r="F116" s="120"/>
      <c r="G116" s="120"/>
      <c r="H116" s="5"/>
      <c r="I116" s="120"/>
      <c r="J116" s="120" t="s">
        <v>415</v>
      </c>
      <c r="K116" s="20">
        <v>0</v>
      </c>
      <c r="L116" s="20">
        <v>239.96</v>
      </c>
      <c r="M116" s="5">
        <v>44613</v>
      </c>
    </row>
    <row r="117" spans="6:13" x14ac:dyDescent="0.25">
      <c r="F117" s="120" t="s">
        <v>416</v>
      </c>
      <c r="G117" s="20">
        <v>2974.44</v>
      </c>
      <c r="H117" s="5">
        <v>44614.163518518515</v>
      </c>
      <c r="I117" s="120"/>
      <c r="J117" s="120" t="s">
        <v>417</v>
      </c>
      <c r="K117" s="20">
        <v>2974.44</v>
      </c>
      <c r="L117" s="20">
        <v>0</v>
      </c>
      <c r="M117" s="5">
        <v>44614</v>
      </c>
    </row>
    <row r="118" spans="6:13" x14ac:dyDescent="0.25">
      <c r="F118" s="120" t="s">
        <v>418</v>
      </c>
      <c r="G118" s="20">
        <v>1113</v>
      </c>
      <c r="H118" s="5">
        <v>44614.163553240738</v>
      </c>
      <c r="I118" s="120"/>
      <c r="J118" s="120" t="s">
        <v>417</v>
      </c>
      <c r="K118" s="20">
        <v>1113</v>
      </c>
      <c r="L118" s="20">
        <v>0</v>
      </c>
      <c r="M118" s="5">
        <v>44614</v>
      </c>
    </row>
    <row r="119" spans="6:13" x14ac:dyDescent="0.25">
      <c r="F119" s="120" t="s">
        <v>419</v>
      </c>
      <c r="G119" s="20">
        <v>27.5</v>
      </c>
      <c r="H119" s="5">
        <v>44614.163564814815</v>
      </c>
      <c r="I119" s="120"/>
      <c r="J119" s="120" t="s">
        <v>417</v>
      </c>
      <c r="K119" s="20">
        <v>27.5</v>
      </c>
      <c r="L119" s="20">
        <v>0</v>
      </c>
      <c r="M119" s="5">
        <v>44614</v>
      </c>
    </row>
    <row r="120" spans="6:13" x14ac:dyDescent="0.25">
      <c r="F120" s="120" t="s">
        <v>420</v>
      </c>
      <c r="G120" s="20">
        <v>1960.74</v>
      </c>
      <c r="H120" s="5">
        <v>44614.397928240738</v>
      </c>
      <c r="I120" s="120"/>
      <c r="J120" s="120" t="s">
        <v>132</v>
      </c>
      <c r="K120" s="20">
        <v>1960.74</v>
      </c>
      <c r="L120" s="20">
        <v>0</v>
      </c>
      <c r="M120" s="5">
        <v>44614</v>
      </c>
    </row>
    <row r="121" spans="6:13" x14ac:dyDescent="0.25">
      <c r="F121" s="120" t="s">
        <v>421</v>
      </c>
      <c r="G121" s="20">
        <v>2988.63</v>
      </c>
      <c r="H121" s="5">
        <v>44614.3984375</v>
      </c>
      <c r="I121" s="120"/>
      <c r="J121" s="120" t="s">
        <v>130</v>
      </c>
      <c r="K121" s="20">
        <v>2988.63</v>
      </c>
      <c r="L121" s="20">
        <v>0</v>
      </c>
      <c r="M121" s="5">
        <v>44614</v>
      </c>
    </row>
    <row r="122" spans="6:13" x14ac:dyDescent="0.25">
      <c r="F122" s="120" t="s">
        <v>422</v>
      </c>
      <c r="G122" s="20">
        <v>194.49</v>
      </c>
      <c r="H122" s="5">
        <v>44614.399201388886</v>
      </c>
      <c r="I122" s="120"/>
      <c r="J122" s="120" t="s">
        <v>216</v>
      </c>
      <c r="K122" s="20">
        <v>194.49</v>
      </c>
      <c r="L122" s="20">
        <v>0</v>
      </c>
      <c r="M122" s="5">
        <v>44614</v>
      </c>
    </row>
    <row r="123" spans="6:13" x14ac:dyDescent="0.25">
      <c r="F123" s="120" t="s">
        <v>423</v>
      </c>
      <c r="G123" s="20">
        <v>1656.22</v>
      </c>
      <c r="H123" s="5">
        <v>44614.399537037039</v>
      </c>
      <c r="I123" s="120"/>
      <c r="J123" s="120" t="s">
        <v>188</v>
      </c>
      <c r="K123" s="20">
        <v>1656.22</v>
      </c>
      <c r="L123" s="20">
        <v>0</v>
      </c>
      <c r="M123" s="5">
        <v>44614</v>
      </c>
    </row>
    <row r="124" spans="6:13" x14ac:dyDescent="0.25">
      <c r="F124" s="120" t="s">
        <v>424</v>
      </c>
      <c r="G124" s="20">
        <v>4523.2</v>
      </c>
      <c r="H124" s="5">
        <v>44614.400046296294</v>
      </c>
      <c r="I124" s="120"/>
      <c r="J124" s="120" t="s">
        <v>236</v>
      </c>
      <c r="K124" s="20">
        <v>4523.2</v>
      </c>
      <c r="L124" s="20">
        <v>0</v>
      </c>
      <c r="M124" s="5">
        <v>44614</v>
      </c>
    </row>
    <row r="125" spans="6:13" x14ac:dyDescent="0.25">
      <c r="F125" s="120" t="s">
        <v>425</v>
      </c>
      <c r="G125" s="20">
        <v>256.98</v>
      </c>
      <c r="H125" s="5">
        <v>44614.610925925925</v>
      </c>
      <c r="I125" s="120"/>
      <c r="J125" s="120" t="s">
        <v>426</v>
      </c>
      <c r="K125" s="20">
        <v>256.98</v>
      </c>
      <c r="L125" s="20">
        <v>0</v>
      </c>
      <c r="M125" s="5">
        <v>44614</v>
      </c>
    </row>
    <row r="126" spans="6:13" x14ac:dyDescent="0.25">
      <c r="F126" s="120" t="s">
        <v>427</v>
      </c>
      <c r="G126" s="20">
        <v>189.96</v>
      </c>
      <c r="H126" s="5">
        <v>44614.619895833333</v>
      </c>
      <c r="I126" s="120"/>
      <c r="J126" s="120" t="s">
        <v>428</v>
      </c>
      <c r="K126" s="20">
        <v>189.96</v>
      </c>
      <c r="L126" s="20">
        <v>0</v>
      </c>
      <c r="M126" s="5">
        <v>44614</v>
      </c>
    </row>
    <row r="127" spans="6:13" x14ac:dyDescent="0.25">
      <c r="F127" s="120" t="s">
        <v>429</v>
      </c>
      <c r="G127" s="20">
        <v>119.17</v>
      </c>
      <c r="H127" s="5">
        <v>44614.620381944442</v>
      </c>
      <c r="I127" s="120"/>
      <c r="J127" s="120" t="s">
        <v>430</v>
      </c>
      <c r="K127" s="20">
        <v>119.17</v>
      </c>
      <c r="L127" s="20">
        <v>0</v>
      </c>
      <c r="M127" s="5">
        <v>44614</v>
      </c>
    </row>
    <row r="128" spans="6:13" x14ac:dyDescent="0.25">
      <c r="F128" s="120" t="s">
        <v>431</v>
      </c>
      <c r="G128" s="20">
        <v>419.41</v>
      </c>
      <c r="H128" s="5">
        <v>44614.621550925927</v>
      </c>
      <c r="I128" s="120"/>
      <c r="J128" s="120" t="s">
        <v>172</v>
      </c>
      <c r="K128" s="20">
        <v>419.41</v>
      </c>
      <c r="L128" s="20">
        <v>0</v>
      </c>
      <c r="M128" s="5">
        <v>44614</v>
      </c>
    </row>
    <row r="129" spans="6:13" x14ac:dyDescent="0.25">
      <c r="F129" s="120" t="s">
        <v>432</v>
      </c>
      <c r="G129" s="20">
        <v>118.63</v>
      </c>
      <c r="H129" s="5">
        <v>44614.623078703706</v>
      </c>
      <c r="I129" s="120"/>
      <c r="J129" s="120" t="s">
        <v>161</v>
      </c>
      <c r="K129" s="20">
        <v>118.63</v>
      </c>
      <c r="L129" s="20">
        <v>0</v>
      </c>
      <c r="M129" s="5">
        <v>44614</v>
      </c>
    </row>
    <row r="130" spans="6:13" x14ac:dyDescent="0.25">
      <c r="F130" s="120" t="s">
        <v>433</v>
      </c>
      <c r="G130" s="20">
        <v>481.61</v>
      </c>
      <c r="H130" s="5">
        <v>44614.623518518521</v>
      </c>
      <c r="I130" s="120"/>
      <c r="J130" s="120" t="s">
        <v>434</v>
      </c>
      <c r="K130" s="20">
        <v>481.61</v>
      </c>
      <c r="L130" s="20">
        <v>0</v>
      </c>
      <c r="M130" s="5">
        <v>44614</v>
      </c>
    </row>
    <row r="131" spans="6:13" x14ac:dyDescent="0.25">
      <c r="F131" s="120" t="s">
        <v>435</v>
      </c>
      <c r="G131" s="20">
        <v>174.92</v>
      </c>
      <c r="H131" s="5">
        <v>44614.62394675926</v>
      </c>
      <c r="I131" s="120"/>
      <c r="J131" s="120" t="s">
        <v>436</v>
      </c>
      <c r="K131" s="20">
        <v>174.92</v>
      </c>
      <c r="L131" s="20">
        <v>0</v>
      </c>
      <c r="M131" s="5">
        <v>44614</v>
      </c>
    </row>
    <row r="132" spans="6:13" x14ac:dyDescent="0.25">
      <c r="F132" s="120" t="s">
        <v>437</v>
      </c>
      <c r="G132" s="20">
        <v>169.49</v>
      </c>
      <c r="H132" s="5">
        <v>44614.626307870371</v>
      </c>
      <c r="I132" s="120"/>
      <c r="J132" s="120" t="s">
        <v>438</v>
      </c>
      <c r="K132" s="20">
        <v>169.49</v>
      </c>
      <c r="L132" s="20">
        <v>0</v>
      </c>
      <c r="M132" s="5">
        <v>44614</v>
      </c>
    </row>
    <row r="133" spans="6:13" x14ac:dyDescent="0.25">
      <c r="F133" s="120" t="s">
        <v>439</v>
      </c>
      <c r="G133" s="20">
        <v>92.84</v>
      </c>
      <c r="H133" s="5">
        <v>44614.626689814817</v>
      </c>
      <c r="I133" s="120"/>
      <c r="J133" s="120" t="s">
        <v>440</v>
      </c>
      <c r="K133" s="20">
        <v>92.84</v>
      </c>
      <c r="L133" s="20">
        <v>0</v>
      </c>
      <c r="M133" s="5">
        <v>44614</v>
      </c>
    </row>
    <row r="134" spans="6:13" x14ac:dyDescent="0.25">
      <c r="F134" s="120" t="s">
        <v>441</v>
      </c>
      <c r="G134" s="20">
        <v>458.43</v>
      </c>
      <c r="H134" s="5">
        <v>44614.627013888887</v>
      </c>
      <c r="I134" s="120"/>
      <c r="J134" s="120" t="s">
        <v>442</v>
      </c>
      <c r="K134" s="20">
        <v>458.43</v>
      </c>
      <c r="L134" s="20">
        <v>0</v>
      </c>
      <c r="M134" s="5">
        <v>44614</v>
      </c>
    </row>
    <row r="135" spans="6:13" x14ac:dyDescent="0.25">
      <c r="F135" s="120" t="s">
        <v>443</v>
      </c>
      <c r="G135" s="20">
        <v>3071.45</v>
      </c>
      <c r="H135" s="5">
        <v>44614.627418981479</v>
      </c>
      <c r="I135" s="120"/>
      <c r="J135" s="120" t="s">
        <v>444</v>
      </c>
      <c r="K135" s="20">
        <v>3071.45</v>
      </c>
      <c r="L135" s="20">
        <v>0</v>
      </c>
      <c r="M135" s="5">
        <v>44614</v>
      </c>
    </row>
    <row r="136" spans="6:13" x14ac:dyDescent="0.25">
      <c r="F136" s="120" t="s">
        <v>445</v>
      </c>
      <c r="G136" s="20">
        <v>1029.3599999999999</v>
      </c>
      <c r="H136" s="5">
        <v>44614.627812500003</v>
      </c>
      <c r="I136" s="120"/>
      <c r="J136" s="120" t="s">
        <v>205</v>
      </c>
      <c r="K136" s="20">
        <v>1029.3599999999999</v>
      </c>
      <c r="L136" s="20">
        <v>0</v>
      </c>
      <c r="M136" s="5">
        <v>44614</v>
      </c>
    </row>
    <row r="137" spans="6:13" x14ac:dyDescent="0.25">
      <c r="F137" s="120" t="s">
        <v>446</v>
      </c>
      <c r="G137" s="20">
        <v>1154.69</v>
      </c>
      <c r="H137" s="5">
        <v>44614.628229166665</v>
      </c>
      <c r="I137" s="120"/>
      <c r="J137" s="120" t="s">
        <v>447</v>
      </c>
      <c r="K137" s="20">
        <v>1154.69</v>
      </c>
      <c r="L137" s="20">
        <v>0</v>
      </c>
      <c r="M137" s="5">
        <v>44614</v>
      </c>
    </row>
    <row r="138" spans="6:13" x14ac:dyDescent="0.25">
      <c r="F138" s="120" t="s">
        <v>448</v>
      </c>
      <c r="G138" s="20">
        <v>514.24</v>
      </c>
      <c r="H138" s="5">
        <v>44614.628564814811</v>
      </c>
      <c r="I138" s="120"/>
      <c r="J138" s="120" t="s">
        <v>449</v>
      </c>
      <c r="K138" s="20">
        <v>514.24</v>
      </c>
      <c r="L138" s="20">
        <v>0</v>
      </c>
      <c r="M138" s="5">
        <v>44614</v>
      </c>
    </row>
    <row r="139" spans="6:13" x14ac:dyDescent="0.25">
      <c r="F139" s="120" t="s">
        <v>450</v>
      </c>
      <c r="G139" s="20">
        <v>622.91</v>
      </c>
      <c r="H139" s="5">
        <v>44614.628842592596</v>
      </c>
      <c r="I139" s="120"/>
      <c r="J139" s="120" t="s">
        <v>451</v>
      </c>
      <c r="K139" s="20">
        <v>622.91</v>
      </c>
      <c r="L139" s="20">
        <v>0</v>
      </c>
      <c r="M139" s="5">
        <v>44614</v>
      </c>
    </row>
    <row r="140" spans="6:13" x14ac:dyDescent="0.25">
      <c r="F140" s="120" t="s">
        <v>452</v>
      </c>
      <c r="G140" s="20">
        <v>360.11</v>
      </c>
      <c r="H140" s="5">
        <v>44614.629236111112</v>
      </c>
      <c r="I140" s="120"/>
      <c r="J140" s="120" t="s">
        <v>453</v>
      </c>
      <c r="K140" s="20">
        <v>360.11</v>
      </c>
      <c r="L140" s="20">
        <v>0</v>
      </c>
      <c r="M140" s="5">
        <v>44614</v>
      </c>
    </row>
    <row r="141" spans="6:13" x14ac:dyDescent="0.25">
      <c r="F141" s="120" t="s">
        <v>454</v>
      </c>
      <c r="G141" s="20">
        <v>200.34</v>
      </c>
      <c r="H141" s="5">
        <v>44614.629652777781</v>
      </c>
      <c r="I141" s="120"/>
      <c r="J141" s="120" t="s">
        <v>455</v>
      </c>
      <c r="K141" s="20">
        <v>200.34</v>
      </c>
      <c r="L141" s="20">
        <v>0</v>
      </c>
      <c r="M141" s="5">
        <v>44614</v>
      </c>
    </row>
    <row r="142" spans="6:13" x14ac:dyDescent="0.25">
      <c r="F142" s="120" t="s">
        <v>456</v>
      </c>
      <c r="G142" s="20">
        <v>374.69</v>
      </c>
      <c r="H142" s="5">
        <v>44614.630648148152</v>
      </c>
      <c r="I142" s="120"/>
      <c r="J142" s="120" t="s">
        <v>457</v>
      </c>
      <c r="K142" s="20">
        <v>374.69</v>
      </c>
      <c r="L142" s="20">
        <v>0</v>
      </c>
      <c r="M142" s="5">
        <v>44614</v>
      </c>
    </row>
    <row r="143" spans="6:13" x14ac:dyDescent="0.25">
      <c r="F143" s="120" t="s">
        <v>458</v>
      </c>
      <c r="G143" s="20">
        <v>387.46</v>
      </c>
      <c r="H143" s="5">
        <v>44614.631284722222</v>
      </c>
      <c r="I143" s="120"/>
      <c r="J143" s="120" t="s">
        <v>459</v>
      </c>
      <c r="K143" s="20">
        <v>387.46</v>
      </c>
      <c r="L143" s="20">
        <v>0</v>
      </c>
      <c r="M143" s="5">
        <v>44614</v>
      </c>
    </row>
    <row r="144" spans="6:13" x14ac:dyDescent="0.25">
      <c r="F144" s="120" t="s">
        <v>460</v>
      </c>
      <c r="G144" s="20">
        <v>342.22</v>
      </c>
      <c r="H144" s="5">
        <v>44614.631597222222</v>
      </c>
      <c r="I144" s="120"/>
      <c r="J144" s="120" t="s">
        <v>461</v>
      </c>
      <c r="K144" s="20">
        <v>342.22</v>
      </c>
      <c r="L144" s="20">
        <v>0</v>
      </c>
      <c r="M144" s="5">
        <v>44614</v>
      </c>
    </row>
    <row r="145" spans="6:13" x14ac:dyDescent="0.25">
      <c r="F145" s="120" t="s">
        <v>462</v>
      </c>
      <c r="G145" s="20">
        <v>227.57</v>
      </c>
      <c r="H145" s="5">
        <v>44614.635092592594</v>
      </c>
      <c r="I145" s="120"/>
      <c r="J145" s="120" t="s">
        <v>463</v>
      </c>
      <c r="K145" s="20">
        <v>227.57</v>
      </c>
      <c r="L145" s="20">
        <v>0</v>
      </c>
      <c r="M145" s="5">
        <v>44614</v>
      </c>
    </row>
    <row r="146" spans="6:13" x14ac:dyDescent="0.25">
      <c r="F146" s="120" t="s">
        <v>464</v>
      </c>
      <c r="G146" s="20">
        <v>251.86</v>
      </c>
      <c r="H146" s="5">
        <v>44614.63585648148</v>
      </c>
      <c r="I146" s="120"/>
      <c r="J146" s="120" t="s">
        <v>465</v>
      </c>
      <c r="K146" s="20">
        <v>251.86</v>
      </c>
      <c r="L146" s="20">
        <v>0</v>
      </c>
      <c r="M146" s="5">
        <v>44614</v>
      </c>
    </row>
    <row r="147" spans="6:13" x14ac:dyDescent="0.25">
      <c r="F147" s="120" t="s">
        <v>466</v>
      </c>
      <c r="G147" s="20">
        <v>428.03</v>
      </c>
      <c r="H147" s="5">
        <v>44614.636250000003</v>
      </c>
      <c r="I147" s="120"/>
      <c r="J147" s="120" t="s">
        <v>467</v>
      </c>
      <c r="K147" s="20">
        <v>428.03</v>
      </c>
      <c r="L147" s="20">
        <v>0</v>
      </c>
      <c r="M147" s="5">
        <v>44614</v>
      </c>
    </row>
    <row r="148" spans="6:13" x14ac:dyDescent="0.25">
      <c r="F148" s="120" t="s">
        <v>468</v>
      </c>
      <c r="G148" s="20">
        <v>224.94</v>
      </c>
      <c r="H148" s="5">
        <v>44614.636712962965</v>
      </c>
      <c r="I148" s="120"/>
      <c r="J148" s="120" t="s">
        <v>469</v>
      </c>
      <c r="K148" s="20">
        <v>224.94</v>
      </c>
      <c r="L148" s="20">
        <v>0</v>
      </c>
      <c r="M148" s="5">
        <v>44614</v>
      </c>
    </row>
    <row r="149" spans="6:13" x14ac:dyDescent="0.25">
      <c r="F149" s="120" t="s">
        <v>470</v>
      </c>
      <c r="G149" s="20">
        <v>527.23</v>
      </c>
      <c r="H149" s="5">
        <v>44614.63722222222</v>
      </c>
      <c r="I149" s="120"/>
      <c r="J149" s="120" t="s">
        <v>471</v>
      </c>
      <c r="K149" s="20">
        <v>527.23</v>
      </c>
      <c r="L149" s="20">
        <v>0</v>
      </c>
      <c r="M149" s="5">
        <v>44614</v>
      </c>
    </row>
    <row r="150" spans="6:13" x14ac:dyDescent="0.25">
      <c r="F150" s="120" t="s">
        <v>472</v>
      </c>
      <c r="G150" s="20">
        <v>347.5</v>
      </c>
      <c r="H150" s="5">
        <v>44614.667511574073</v>
      </c>
      <c r="I150" s="120"/>
      <c r="J150" s="120" t="s">
        <v>473</v>
      </c>
      <c r="K150" s="20">
        <v>347.5</v>
      </c>
      <c r="L150" s="20">
        <v>0</v>
      </c>
      <c r="M150" s="5">
        <v>44614</v>
      </c>
    </row>
    <row r="151" spans="6:13" x14ac:dyDescent="0.25">
      <c r="F151" s="120" t="s">
        <v>474</v>
      </c>
      <c r="G151" s="20">
        <v>18642.509999999998</v>
      </c>
      <c r="H151" s="5">
        <v>44614.675578703704</v>
      </c>
      <c r="I151" s="120"/>
      <c r="J151" s="120" t="s">
        <v>475</v>
      </c>
      <c r="K151" s="20">
        <v>18642.509999999998</v>
      </c>
      <c r="L151" s="20">
        <v>0</v>
      </c>
      <c r="M151" s="5">
        <v>44614</v>
      </c>
    </row>
    <row r="152" spans="6:13" x14ac:dyDescent="0.25">
      <c r="F152" s="120"/>
      <c r="G152" s="120"/>
      <c r="H152" s="5"/>
      <c r="I152" s="120"/>
      <c r="J152" s="120" t="s">
        <v>182</v>
      </c>
      <c r="K152" s="20">
        <v>0</v>
      </c>
      <c r="L152" s="20">
        <v>740.7</v>
      </c>
      <c r="M152" s="5">
        <v>44614</v>
      </c>
    </row>
    <row r="153" spans="6:13" x14ac:dyDescent="0.25">
      <c r="F153" s="120" t="s">
        <v>476</v>
      </c>
      <c r="G153" s="20">
        <v>956.94</v>
      </c>
      <c r="H153" s="5">
        <v>44620.931481481479</v>
      </c>
      <c r="I153" s="120"/>
      <c r="J153" s="120" t="s">
        <v>132</v>
      </c>
      <c r="K153" s="20">
        <v>956.94</v>
      </c>
      <c r="L153" s="20">
        <v>0</v>
      </c>
      <c r="M153" s="5">
        <v>44620</v>
      </c>
    </row>
    <row r="154" spans="6:13" x14ac:dyDescent="0.25">
      <c r="F154" s="120" t="s">
        <v>477</v>
      </c>
      <c r="G154" s="20">
        <v>1043.3800000000001</v>
      </c>
      <c r="H154" s="5">
        <v>44620.933287037034</v>
      </c>
      <c r="I154" s="120"/>
      <c r="J154" s="120" t="s">
        <v>478</v>
      </c>
      <c r="K154" s="20">
        <v>1043.3800000000001</v>
      </c>
      <c r="L154" s="20">
        <v>0</v>
      </c>
      <c r="M154" s="5">
        <v>44620</v>
      </c>
    </row>
    <row r="155" spans="6:13" x14ac:dyDescent="0.25">
      <c r="F155" s="120" t="s">
        <v>479</v>
      </c>
      <c r="G155" s="20">
        <v>2106.2800000000002</v>
      </c>
      <c r="H155" s="5">
        <v>44620.934398148151</v>
      </c>
      <c r="I155" s="120"/>
      <c r="J155" s="120" t="s">
        <v>132</v>
      </c>
      <c r="K155" s="20">
        <v>2106.2800000000002</v>
      </c>
      <c r="L155" s="20">
        <v>0</v>
      </c>
      <c r="M155" s="5">
        <v>44620</v>
      </c>
    </row>
    <row r="156" spans="6:13" x14ac:dyDescent="0.25">
      <c r="F156" s="120" t="s">
        <v>480</v>
      </c>
      <c r="G156" s="20">
        <v>110.52</v>
      </c>
      <c r="H156" s="5">
        <v>44620.934895833336</v>
      </c>
      <c r="I156" s="120"/>
      <c r="J156" s="120" t="s">
        <v>149</v>
      </c>
      <c r="K156" s="20">
        <v>110.52</v>
      </c>
      <c r="L156" s="20">
        <v>0</v>
      </c>
      <c r="M156" s="5">
        <v>44620</v>
      </c>
    </row>
    <row r="157" spans="6:13" x14ac:dyDescent="0.25">
      <c r="F157" s="120" t="s">
        <v>481</v>
      </c>
      <c r="G157" s="20">
        <v>3327.53</v>
      </c>
      <c r="H157" s="5">
        <v>44621.16333333333</v>
      </c>
      <c r="I157" s="120"/>
      <c r="J157" s="120" t="s">
        <v>482</v>
      </c>
      <c r="K157" s="20">
        <v>3327.53</v>
      </c>
      <c r="L157" s="20">
        <v>0</v>
      </c>
      <c r="M157" s="5">
        <v>44621</v>
      </c>
    </row>
    <row r="158" spans="6:13" x14ac:dyDescent="0.25">
      <c r="F158" s="120" t="s">
        <v>483</v>
      </c>
      <c r="G158" s="20">
        <v>366.87</v>
      </c>
      <c r="H158" s="5">
        <v>44621.163414351853</v>
      </c>
      <c r="I158" s="120"/>
      <c r="J158" s="120" t="s">
        <v>482</v>
      </c>
      <c r="K158" s="20">
        <v>366.87</v>
      </c>
      <c r="L158" s="20">
        <v>0</v>
      </c>
      <c r="M158" s="5">
        <v>44621</v>
      </c>
    </row>
    <row r="159" spans="6:13" x14ac:dyDescent="0.25">
      <c r="F159" s="120" t="s">
        <v>485</v>
      </c>
      <c r="G159" s="20">
        <v>3646.62</v>
      </c>
      <c r="H159" s="5">
        <v>44621.738576388889</v>
      </c>
      <c r="I159" s="120"/>
      <c r="J159" s="120" t="s">
        <v>240</v>
      </c>
      <c r="K159" s="20">
        <v>3646.62</v>
      </c>
      <c r="L159" s="20">
        <v>0</v>
      </c>
      <c r="M159" s="5">
        <v>44621</v>
      </c>
    </row>
    <row r="160" spans="6:13" x14ac:dyDescent="0.25">
      <c r="F160" s="120" t="s">
        <v>486</v>
      </c>
      <c r="G160" s="20">
        <v>3078.6</v>
      </c>
      <c r="H160" s="5">
        <v>44621.739016203705</v>
      </c>
      <c r="I160" s="120"/>
      <c r="J160" s="120" t="s">
        <v>236</v>
      </c>
      <c r="K160" s="20">
        <v>3078.6</v>
      </c>
      <c r="L160" s="20">
        <v>0</v>
      </c>
      <c r="M160" s="5">
        <v>44621</v>
      </c>
    </row>
    <row r="161" spans="6:13" x14ac:dyDescent="0.25">
      <c r="F161" s="120" t="s">
        <v>487</v>
      </c>
      <c r="G161" s="20">
        <v>922.82</v>
      </c>
      <c r="H161" s="5">
        <v>44621.739259259259</v>
      </c>
      <c r="I161" s="120"/>
      <c r="J161" s="120" t="s">
        <v>188</v>
      </c>
      <c r="K161" s="20">
        <v>922.82</v>
      </c>
      <c r="L161" s="20">
        <v>0</v>
      </c>
      <c r="M161" s="5">
        <v>44621</v>
      </c>
    </row>
    <row r="162" spans="6:13" x14ac:dyDescent="0.25">
      <c r="F162" s="120" t="s">
        <v>488</v>
      </c>
      <c r="G162" s="20">
        <v>4536.07</v>
      </c>
      <c r="H162" s="5">
        <v>44621.739629629628</v>
      </c>
      <c r="I162" s="120"/>
      <c r="J162" s="120" t="s">
        <v>216</v>
      </c>
      <c r="K162" s="20">
        <v>4536.07</v>
      </c>
      <c r="L162" s="20">
        <v>0</v>
      </c>
      <c r="M162" s="5">
        <v>44621</v>
      </c>
    </row>
    <row r="163" spans="6:13" x14ac:dyDescent="0.25">
      <c r="F163" s="120" t="s">
        <v>489</v>
      </c>
      <c r="G163" s="20">
        <v>16.98</v>
      </c>
      <c r="H163" s="5">
        <v>44621.739942129629</v>
      </c>
      <c r="I163" s="120"/>
      <c r="J163" s="120" t="s">
        <v>134</v>
      </c>
      <c r="K163" s="20">
        <v>16.98</v>
      </c>
      <c r="L163" s="20">
        <v>0</v>
      </c>
      <c r="M163" s="5">
        <v>44621</v>
      </c>
    </row>
    <row r="164" spans="6:13" x14ac:dyDescent="0.25">
      <c r="F164" s="120" t="s">
        <v>490</v>
      </c>
      <c r="G164" s="20">
        <v>28.99</v>
      </c>
      <c r="H164" s="5">
        <v>44626.161956018521</v>
      </c>
      <c r="I164" s="120"/>
      <c r="J164" s="120" t="s">
        <v>491</v>
      </c>
      <c r="K164" s="20">
        <v>28.99</v>
      </c>
      <c r="L164" s="20">
        <v>0</v>
      </c>
      <c r="M164" s="5">
        <v>44626</v>
      </c>
    </row>
    <row r="165" spans="6:13" x14ac:dyDescent="0.25">
      <c r="F165" s="120" t="s">
        <v>492</v>
      </c>
      <c r="G165" s="20">
        <v>288.76</v>
      </c>
      <c r="H165" s="5">
        <v>44626.497384259259</v>
      </c>
      <c r="I165" s="120"/>
      <c r="J165" s="120" t="s">
        <v>132</v>
      </c>
      <c r="K165" s="20">
        <v>288.76</v>
      </c>
      <c r="L165" s="20">
        <v>0</v>
      </c>
      <c r="M165" s="5">
        <v>44626</v>
      </c>
    </row>
    <row r="166" spans="6:13" x14ac:dyDescent="0.25">
      <c r="F166" s="120" t="s">
        <v>493</v>
      </c>
      <c r="G166" s="20">
        <v>131.58000000000001</v>
      </c>
      <c r="H166" s="5">
        <v>44626.502418981479</v>
      </c>
      <c r="I166" s="120"/>
      <c r="J166" s="120" t="s">
        <v>494</v>
      </c>
      <c r="K166" s="20">
        <v>131.58000000000001</v>
      </c>
      <c r="L166" s="20">
        <v>0</v>
      </c>
      <c r="M166" s="5">
        <v>44626</v>
      </c>
    </row>
    <row r="167" spans="6:13" x14ac:dyDescent="0.25">
      <c r="F167" s="120" t="s">
        <v>495</v>
      </c>
      <c r="G167" s="20">
        <v>1287.9000000000001</v>
      </c>
      <c r="H167" s="5">
        <v>44626.505555555559</v>
      </c>
      <c r="I167" s="120"/>
      <c r="J167" s="120" t="s">
        <v>132</v>
      </c>
      <c r="K167" s="20">
        <v>1287.9000000000001</v>
      </c>
      <c r="L167" s="20">
        <v>0</v>
      </c>
      <c r="M167" s="5">
        <v>44626</v>
      </c>
    </row>
    <row r="168" spans="6:13" x14ac:dyDescent="0.25">
      <c r="F168" s="120" t="s">
        <v>496</v>
      </c>
      <c r="G168" s="20">
        <v>725.94</v>
      </c>
      <c r="H168" s="5">
        <v>44626.505960648145</v>
      </c>
      <c r="I168" s="120"/>
      <c r="J168" s="120" t="s">
        <v>130</v>
      </c>
      <c r="K168" s="20">
        <v>725.94</v>
      </c>
      <c r="L168" s="20">
        <v>0</v>
      </c>
      <c r="M168" s="5">
        <v>44626</v>
      </c>
    </row>
    <row r="169" spans="6:13" x14ac:dyDescent="0.25">
      <c r="F169" s="120" t="s">
        <v>497</v>
      </c>
      <c r="G169" s="20">
        <v>131.58000000000001</v>
      </c>
      <c r="H169" s="5">
        <v>44626.506886574076</v>
      </c>
      <c r="I169" s="120"/>
      <c r="J169" s="120" t="s">
        <v>494</v>
      </c>
      <c r="K169" s="20">
        <v>131.58000000000001</v>
      </c>
      <c r="L169" s="20">
        <v>0</v>
      </c>
      <c r="M169" s="5">
        <v>44626</v>
      </c>
    </row>
    <row r="170" spans="6:13" x14ac:dyDescent="0.25">
      <c r="F170" s="120" t="s">
        <v>498</v>
      </c>
      <c r="G170" s="20">
        <v>2153.2800000000002</v>
      </c>
      <c r="H170" s="5">
        <v>44626.507604166669</v>
      </c>
      <c r="I170" s="120"/>
      <c r="J170" s="120" t="s">
        <v>130</v>
      </c>
      <c r="K170" s="20">
        <v>2153.2800000000002</v>
      </c>
      <c r="L170" s="20">
        <v>0</v>
      </c>
      <c r="M170" s="5">
        <v>44626</v>
      </c>
    </row>
    <row r="171" spans="6:13" x14ac:dyDescent="0.25">
      <c r="F171" s="120" t="s">
        <v>499</v>
      </c>
      <c r="G171" s="20">
        <v>975</v>
      </c>
      <c r="H171" s="5">
        <v>44627.162303240744</v>
      </c>
      <c r="I171" s="120"/>
      <c r="J171" s="120" t="s">
        <v>500</v>
      </c>
      <c r="K171" s="20">
        <v>975</v>
      </c>
      <c r="L171" s="20">
        <v>0</v>
      </c>
      <c r="M171" s="5">
        <v>44627</v>
      </c>
    </row>
    <row r="172" spans="6:13" x14ac:dyDescent="0.25">
      <c r="F172" s="120" t="s">
        <v>501</v>
      </c>
      <c r="G172" s="20">
        <v>325</v>
      </c>
      <c r="H172" s="5">
        <v>44627.162314814814</v>
      </c>
      <c r="I172" s="120"/>
      <c r="J172" s="120" t="s">
        <v>500</v>
      </c>
      <c r="K172" s="20">
        <v>325</v>
      </c>
      <c r="L172" s="20">
        <v>0</v>
      </c>
      <c r="M172" s="5">
        <v>44627</v>
      </c>
    </row>
    <row r="173" spans="6:13" x14ac:dyDescent="0.25">
      <c r="F173" s="120" t="s">
        <v>502</v>
      </c>
      <c r="G173" s="20">
        <v>2539.52</v>
      </c>
      <c r="H173" s="5">
        <v>44628.163587962961</v>
      </c>
      <c r="I173" s="120"/>
      <c r="J173" s="120" t="s">
        <v>503</v>
      </c>
      <c r="K173" s="20">
        <v>2539.52</v>
      </c>
      <c r="L173" s="20">
        <v>0</v>
      </c>
      <c r="M173" s="5">
        <v>44628</v>
      </c>
    </row>
    <row r="174" spans="6:13" x14ac:dyDescent="0.25">
      <c r="F174" s="120" t="s">
        <v>504</v>
      </c>
      <c r="G174" s="20">
        <v>54.99</v>
      </c>
      <c r="H174" s="5">
        <v>44628.163657407407</v>
      </c>
      <c r="I174" s="120"/>
      <c r="J174" s="120" t="s">
        <v>503</v>
      </c>
      <c r="K174" s="20">
        <v>54.99</v>
      </c>
      <c r="L174" s="20">
        <v>0</v>
      </c>
      <c r="M174" s="5">
        <v>44628</v>
      </c>
    </row>
    <row r="175" spans="6:13" x14ac:dyDescent="0.25">
      <c r="F175" s="120" t="s">
        <v>505</v>
      </c>
      <c r="G175" s="20">
        <v>143.97</v>
      </c>
      <c r="H175" s="5">
        <v>44628.550543981481</v>
      </c>
      <c r="I175" s="120"/>
      <c r="J175" s="120" t="s">
        <v>506</v>
      </c>
      <c r="K175" s="20">
        <v>143.97</v>
      </c>
      <c r="L175" s="20">
        <v>0</v>
      </c>
      <c r="M175" s="5">
        <v>44628</v>
      </c>
    </row>
    <row r="176" spans="6:13" x14ac:dyDescent="0.25">
      <c r="F176" s="120" t="s">
        <v>507</v>
      </c>
      <c r="G176" s="20">
        <v>390.44</v>
      </c>
      <c r="H176" s="5">
        <v>44629.820740740739</v>
      </c>
      <c r="I176" s="120"/>
      <c r="J176" s="120" t="s">
        <v>132</v>
      </c>
      <c r="K176" s="20">
        <v>390.44</v>
      </c>
      <c r="L176" s="20">
        <v>0</v>
      </c>
      <c r="M176" s="5">
        <v>44629</v>
      </c>
    </row>
    <row r="177" spans="6:13" x14ac:dyDescent="0.25">
      <c r="F177" s="120" t="s">
        <v>508</v>
      </c>
      <c r="G177" s="20">
        <v>218.47</v>
      </c>
      <c r="H177" s="5">
        <v>44629.821527777778</v>
      </c>
      <c r="I177" s="120"/>
      <c r="J177" s="120" t="s">
        <v>130</v>
      </c>
      <c r="K177" s="20">
        <v>218.47</v>
      </c>
      <c r="L177" s="20">
        <v>0</v>
      </c>
      <c r="M177" s="5">
        <v>44629</v>
      </c>
    </row>
    <row r="178" spans="6:13" x14ac:dyDescent="0.25">
      <c r="F178" s="120" t="s">
        <v>509</v>
      </c>
      <c r="G178" s="20">
        <v>4852.1899999999996</v>
      </c>
      <c r="H178" s="5">
        <v>44629.822743055556</v>
      </c>
      <c r="I178" s="120"/>
      <c r="J178" s="120" t="s">
        <v>216</v>
      </c>
      <c r="K178" s="20">
        <v>4852.1899999999996</v>
      </c>
      <c r="L178" s="20">
        <v>0</v>
      </c>
      <c r="M178" s="5">
        <v>44629</v>
      </c>
    </row>
    <row r="179" spans="6:13" x14ac:dyDescent="0.25">
      <c r="F179" s="120" t="s">
        <v>510</v>
      </c>
      <c r="G179" s="20">
        <v>26.97</v>
      </c>
      <c r="H179" s="5">
        <v>44629.89230324074</v>
      </c>
      <c r="I179" s="120"/>
      <c r="J179" s="120" t="s">
        <v>511</v>
      </c>
      <c r="K179" s="20">
        <v>26.97</v>
      </c>
      <c r="L179" s="20">
        <v>0</v>
      </c>
      <c r="M179" s="5">
        <v>44629</v>
      </c>
    </row>
    <row r="180" spans="6:13" x14ac:dyDescent="0.25">
      <c r="F180" s="120"/>
      <c r="G180" s="120"/>
      <c r="H180" s="5"/>
      <c r="I180" s="120"/>
      <c r="J180" s="120" t="s">
        <v>512</v>
      </c>
      <c r="K180" s="20">
        <v>0</v>
      </c>
      <c r="L180" s="20">
        <v>9576.31</v>
      </c>
      <c r="M180" s="5">
        <v>44629</v>
      </c>
    </row>
    <row r="181" spans="6:13" x14ac:dyDescent="0.25">
      <c r="F181" s="120" t="s">
        <v>513</v>
      </c>
      <c r="G181" s="20">
        <v>601.76</v>
      </c>
      <c r="H181" s="5">
        <v>44630.727094907408</v>
      </c>
      <c r="I181" s="120"/>
      <c r="J181" s="120" t="s">
        <v>188</v>
      </c>
      <c r="K181" s="20">
        <v>601.76</v>
      </c>
      <c r="L181" s="20">
        <v>0</v>
      </c>
      <c r="M181" s="5">
        <v>44630</v>
      </c>
    </row>
    <row r="182" spans="6:13" x14ac:dyDescent="0.25">
      <c r="F182" s="120" t="s">
        <v>514</v>
      </c>
      <c r="G182" s="20">
        <v>4513.45</v>
      </c>
      <c r="H182" s="5">
        <v>44630.727916666663</v>
      </c>
      <c r="I182" s="120"/>
      <c r="J182" s="120" t="s">
        <v>236</v>
      </c>
      <c r="K182" s="20">
        <v>4513.45</v>
      </c>
      <c r="L182" s="20">
        <v>0</v>
      </c>
      <c r="M182" s="5">
        <v>44630</v>
      </c>
    </row>
    <row r="183" spans="6:13" x14ac:dyDescent="0.25">
      <c r="F183" s="120" t="s">
        <v>515</v>
      </c>
      <c r="G183" s="20">
        <v>214.46</v>
      </c>
      <c r="H183" s="5">
        <v>44631.517175925925</v>
      </c>
      <c r="I183" s="120"/>
      <c r="J183" s="120" t="s">
        <v>516</v>
      </c>
      <c r="K183" s="20">
        <v>214.46</v>
      </c>
      <c r="L183" s="20">
        <v>0</v>
      </c>
      <c r="M183" s="5">
        <v>44631</v>
      </c>
    </row>
    <row r="184" spans="6:13" x14ac:dyDescent="0.25">
      <c r="F184" s="120" t="s">
        <v>517</v>
      </c>
      <c r="G184" s="20">
        <v>1206.1199999999999</v>
      </c>
      <c r="H184" s="5">
        <v>44635.162974537037</v>
      </c>
      <c r="I184" s="120"/>
      <c r="J184" s="120" t="s">
        <v>518</v>
      </c>
      <c r="K184" s="20">
        <v>1206.1199999999999</v>
      </c>
      <c r="L184" s="20">
        <v>0</v>
      </c>
      <c r="M184" s="5">
        <v>44635</v>
      </c>
    </row>
    <row r="185" spans="6:13" x14ac:dyDescent="0.25">
      <c r="F185" s="120" t="s">
        <v>519</v>
      </c>
      <c r="G185" s="20">
        <v>4828.83</v>
      </c>
      <c r="H185" s="5">
        <v>44636.553784722222</v>
      </c>
      <c r="I185" s="120"/>
      <c r="J185" s="120" t="s">
        <v>520</v>
      </c>
      <c r="K185" s="20">
        <v>4828.83</v>
      </c>
      <c r="L185" s="20">
        <v>2603.0300000000002</v>
      </c>
      <c r="M185" s="5">
        <v>44636</v>
      </c>
    </row>
    <row r="186" spans="6:13" x14ac:dyDescent="0.25">
      <c r="F186" s="120" t="s">
        <v>521</v>
      </c>
      <c r="G186" s="20">
        <v>2050.59</v>
      </c>
      <c r="H186" s="5">
        <v>44636.55909722222</v>
      </c>
      <c r="I186" s="120"/>
      <c r="J186" s="120" t="s">
        <v>522</v>
      </c>
      <c r="K186" s="20">
        <v>2050.59</v>
      </c>
      <c r="L186" s="20">
        <v>0</v>
      </c>
      <c r="M186" s="5">
        <v>44636</v>
      </c>
    </row>
    <row r="187" spans="6:13" x14ac:dyDescent="0.25">
      <c r="F187" s="120" t="s">
        <v>523</v>
      </c>
      <c r="G187" s="20">
        <v>2018.88</v>
      </c>
      <c r="H187" s="5">
        <v>44636.559756944444</v>
      </c>
      <c r="I187" s="120"/>
      <c r="J187" s="120" t="s">
        <v>380</v>
      </c>
      <c r="K187" s="20">
        <v>2018.88</v>
      </c>
      <c r="L187" s="20">
        <v>0</v>
      </c>
      <c r="M187" s="5">
        <v>44636</v>
      </c>
    </row>
    <row r="188" spans="6:13" x14ac:dyDescent="0.25">
      <c r="F188" s="120" t="s">
        <v>524</v>
      </c>
      <c r="G188" s="20">
        <v>239.96</v>
      </c>
      <c r="H188" s="5">
        <v>44636.611284722225</v>
      </c>
      <c r="I188" s="120"/>
      <c r="J188" s="120" t="s">
        <v>525</v>
      </c>
      <c r="K188" s="20">
        <v>239.96</v>
      </c>
      <c r="L188" s="20">
        <v>0</v>
      </c>
      <c r="M188" s="5">
        <v>44636</v>
      </c>
    </row>
    <row r="189" spans="6:13" x14ac:dyDescent="0.25">
      <c r="F189" s="120" t="s">
        <v>526</v>
      </c>
      <c r="G189" s="20">
        <v>0</v>
      </c>
      <c r="H189" s="5">
        <v>44637.479247685187</v>
      </c>
      <c r="I189" s="120"/>
      <c r="J189" s="120" t="s">
        <v>527</v>
      </c>
      <c r="K189" s="20">
        <v>0</v>
      </c>
      <c r="L189" s="20"/>
      <c r="M189" s="5">
        <v>44637</v>
      </c>
    </row>
    <row r="190" spans="6:13" x14ac:dyDescent="0.25">
      <c r="F190" s="120" t="s">
        <v>528</v>
      </c>
      <c r="G190" s="20">
        <v>691.63</v>
      </c>
      <c r="H190" s="5">
        <v>44638.484629629631</v>
      </c>
      <c r="I190" s="120"/>
      <c r="J190" s="120" t="s">
        <v>132</v>
      </c>
      <c r="K190" s="20">
        <v>691.63</v>
      </c>
      <c r="L190" s="20">
        <v>0</v>
      </c>
      <c r="M190" s="5">
        <v>44638</v>
      </c>
    </row>
    <row r="191" spans="6:13" x14ac:dyDescent="0.25">
      <c r="F191" s="120" t="s">
        <v>529</v>
      </c>
      <c r="G191" s="20">
        <v>607.46</v>
      </c>
      <c r="H191" s="5">
        <v>44638.485034722224</v>
      </c>
      <c r="I191" s="120"/>
      <c r="J191" s="120" t="s">
        <v>130</v>
      </c>
      <c r="K191" s="20">
        <v>607.46</v>
      </c>
      <c r="L191" s="20">
        <v>0</v>
      </c>
      <c r="M191" s="5">
        <v>44638</v>
      </c>
    </row>
    <row r="192" spans="6:13" x14ac:dyDescent="0.25">
      <c r="F192" s="120" t="s">
        <v>530</v>
      </c>
      <c r="G192" s="20">
        <v>2868.44</v>
      </c>
      <c r="H192" s="5">
        <v>44638.485405092593</v>
      </c>
      <c r="I192" s="120"/>
      <c r="J192" s="120" t="s">
        <v>531</v>
      </c>
      <c r="K192" s="20">
        <v>2868.44</v>
      </c>
      <c r="L192" s="20">
        <v>0</v>
      </c>
      <c r="M192" s="5">
        <v>44638</v>
      </c>
    </row>
    <row r="193" spans="6:13" x14ac:dyDescent="0.25">
      <c r="F193" s="120" t="s">
        <v>532</v>
      </c>
      <c r="G193" s="20">
        <v>2997.19</v>
      </c>
      <c r="H193" s="5">
        <v>44638.486226851855</v>
      </c>
      <c r="I193" s="120"/>
      <c r="J193" s="120" t="s">
        <v>533</v>
      </c>
      <c r="K193" s="20">
        <v>2997.19</v>
      </c>
      <c r="L193" s="20">
        <v>0</v>
      </c>
      <c r="M193" s="5">
        <v>44638</v>
      </c>
    </row>
    <row r="194" spans="6:13" x14ac:dyDescent="0.25">
      <c r="F194" s="120" t="s">
        <v>534</v>
      </c>
      <c r="G194" s="20">
        <v>458.74</v>
      </c>
      <c r="H194" s="5">
        <v>44638.486678240741</v>
      </c>
      <c r="I194" s="120"/>
      <c r="J194" s="120" t="s">
        <v>188</v>
      </c>
      <c r="K194" s="20">
        <v>458.74</v>
      </c>
      <c r="L194" s="20">
        <v>0</v>
      </c>
      <c r="M194" s="5">
        <v>44638</v>
      </c>
    </row>
    <row r="195" spans="6:13" x14ac:dyDescent="0.25">
      <c r="F195" s="120" t="s">
        <v>535</v>
      </c>
      <c r="G195" s="20">
        <v>1225.8</v>
      </c>
      <c r="H195" s="5">
        <v>44638.487037037034</v>
      </c>
      <c r="I195" s="120"/>
      <c r="J195" s="120" t="s">
        <v>536</v>
      </c>
      <c r="K195" s="20">
        <v>1225.8</v>
      </c>
      <c r="L195" s="20">
        <v>0</v>
      </c>
      <c r="M195" s="5">
        <v>44638</v>
      </c>
    </row>
    <row r="196" spans="6:13" x14ac:dyDescent="0.25">
      <c r="F196" s="120" t="s">
        <v>537</v>
      </c>
      <c r="G196" s="20">
        <v>4713.76</v>
      </c>
      <c r="H196" s="5">
        <v>44638.487638888888</v>
      </c>
      <c r="I196" s="120"/>
      <c r="J196" s="120" t="s">
        <v>236</v>
      </c>
      <c r="K196" s="20">
        <v>4713.76</v>
      </c>
      <c r="L196" s="20">
        <v>0</v>
      </c>
      <c r="M196" s="5">
        <v>44638</v>
      </c>
    </row>
    <row r="197" spans="6:13" x14ac:dyDescent="0.25">
      <c r="F197" s="120" t="s">
        <v>538</v>
      </c>
      <c r="G197" s="20">
        <v>912.85</v>
      </c>
      <c r="H197" s="5">
        <v>44638.488275462965</v>
      </c>
      <c r="I197" s="120"/>
      <c r="J197" s="120" t="s">
        <v>539</v>
      </c>
      <c r="K197" s="20">
        <v>912.85</v>
      </c>
      <c r="L197" s="20">
        <v>0</v>
      </c>
      <c r="M197" s="5">
        <v>44638</v>
      </c>
    </row>
    <row r="198" spans="6:13" x14ac:dyDescent="0.25">
      <c r="F198" s="120" t="s">
        <v>540</v>
      </c>
      <c r="G198" s="20">
        <v>551.46</v>
      </c>
      <c r="H198" s="5">
        <v>44638.488645833335</v>
      </c>
      <c r="I198" s="120"/>
      <c r="J198" s="120" t="s">
        <v>541</v>
      </c>
      <c r="K198" s="20">
        <v>551.46</v>
      </c>
      <c r="L198" s="20">
        <v>0</v>
      </c>
      <c r="M198" s="5">
        <v>44638</v>
      </c>
    </row>
    <row r="199" spans="6:13" x14ac:dyDescent="0.25">
      <c r="F199" s="120" t="s">
        <v>542</v>
      </c>
      <c r="G199" s="20">
        <v>528.64</v>
      </c>
      <c r="H199" s="5">
        <v>44638.488993055558</v>
      </c>
      <c r="I199" s="120"/>
      <c r="J199" s="120" t="s">
        <v>543</v>
      </c>
      <c r="K199" s="20">
        <v>528.64</v>
      </c>
      <c r="L199" s="20">
        <v>0</v>
      </c>
      <c r="M199" s="5">
        <v>44638</v>
      </c>
    </row>
    <row r="200" spans="6:13" x14ac:dyDescent="0.25">
      <c r="F200" s="120" t="s">
        <v>544</v>
      </c>
      <c r="G200" s="20">
        <v>217.38</v>
      </c>
      <c r="H200" s="5">
        <v>44638.492511574077</v>
      </c>
      <c r="I200" s="120"/>
      <c r="J200" s="120" t="s">
        <v>545</v>
      </c>
      <c r="K200" s="20">
        <v>217.38</v>
      </c>
      <c r="L200" s="20">
        <v>0</v>
      </c>
      <c r="M200" s="5">
        <v>44638</v>
      </c>
    </row>
    <row r="201" spans="6:13" x14ac:dyDescent="0.25">
      <c r="F201" s="120" t="s">
        <v>546</v>
      </c>
      <c r="G201" s="20">
        <v>476.91</v>
      </c>
      <c r="H201" s="5">
        <v>44638.492847222224</v>
      </c>
      <c r="I201" s="120"/>
      <c r="J201" s="120" t="s">
        <v>547</v>
      </c>
      <c r="K201" s="20">
        <v>476.91</v>
      </c>
      <c r="L201" s="20">
        <v>0</v>
      </c>
      <c r="M201" s="5">
        <v>44638</v>
      </c>
    </row>
    <row r="202" spans="6:13" x14ac:dyDescent="0.25">
      <c r="F202" s="120" t="s">
        <v>548</v>
      </c>
      <c r="G202" s="20">
        <v>917.17</v>
      </c>
      <c r="H202" s="5">
        <v>44638.493310185186</v>
      </c>
      <c r="I202" s="120"/>
      <c r="J202" s="120" t="s">
        <v>549</v>
      </c>
      <c r="K202" s="20">
        <v>917.17</v>
      </c>
      <c r="L202" s="20">
        <v>0</v>
      </c>
      <c r="M202" s="5">
        <v>44638</v>
      </c>
    </row>
    <row r="203" spans="6:13" x14ac:dyDescent="0.25">
      <c r="F203" s="120" t="s">
        <v>550</v>
      </c>
      <c r="G203" s="20">
        <v>163.44</v>
      </c>
      <c r="H203" s="5">
        <v>44638.49391203704</v>
      </c>
      <c r="I203" s="120"/>
      <c r="J203" s="120" t="s">
        <v>551</v>
      </c>
      <c r="K203" s="20">
        <v>163.44</v>
      </c>
      <c r="L203" s="20">
        <v>0</v>
      </c>
      <c r="M203" s="5">
        <v>44638</v>
      </c>
    </row>
    <row r="204" spans="6:13" x14ac:dyDescent="0.25">
      <c r="F204" s="120" t="s">
        <v>552</v>
      </c>
      <c r="G204" s="20">
        <v>364.53</v>
      </c>
      <c r="H204" s="5">
        <v>44638.49423611111</v>
      </c>
      <c r="I204" s="120"/>
      <c r="J204" s="120" t="s">
        <v>553</v>
      </c>
      <c r="K204" s="20">
        <v>364.53</v>
      </c>
      <c r="L204" s="20">
        <v>0</v>
      </c>
      <c r="M204" s="5">
        <v>44638</v>
      </c>
    </row>
    <row r="205" spans="6:13" x14ac:dyDescent="0.25">
      <c r="F205" s="120" t="s">
        <v>554</v>
      </c>
      <c r="G205" s="20">
        <v>172.92</v>
      </c>
      <c r="H205" s="5">
        <v>44638.494606481479</v>
      </c>
      <c r="I205" s="120"/>
      <c r="J205" s="120" t="s">
        <v>555</v>
      </c>
      <c r="K205" s="20">
        <v>172.92</v>
      </c>
      <c r="L205" s="20">
        <v>0</v>
      </c>
      <c r="M205" s="5">
        <v>44638</v>
      </c>
    </row>
    <row r="206" spans="6:13" x14ac:dyDescent="0.25">
      <c r="F206" s="120" t="s">
        <v>556</v>
      </c>
      <c r="G206" s="20">
        <v>2417.71</v>
      </c>
      <c r="H206" s="5">
        <v>44638.495092592595</v>
      </c>
      <c r="I206" s="120"/>
      <c r="J206" s="120" t="s">
        <v>216</v>
      </c>
      <c r="K206" s="20">
        <v>2417.71</v>
      </c>
      <c r="L206" s="20">
        <v>268.49</v>
      </c>
      <c r="M206" s="5">
        <v>44638</v>
      </c>
    </row>
    <row r="207" spans="6:13" x14ac:dyDescent="0.25">
      <c r="F207" s="120" t="s">
        <v>557</v>
      </c>
      <c r="G207" s="20">
        <v>366.66</v>
      </c>
      <c r="H207" s="5">
        <v>44638.495428240742</v>
      </c>
      <c r="I207" s="120"/>
      <c r="J207" s="120" t="s">
        <v>558</v>
      </c>
      <c r="K207" s="20">
        <v>366.66</v>
      </c>
      <c r="L207" s="20">
        <v>0</v>
      </c>
      <c r="M207" s="5">
        <v>44638</v>
      </c>
    </row>
    <row r="208" spans="6:13" x14ac:dyDescent="0.25">
      <c r="F208" s="120" t="s">
        <v>559</v>
      </c>
      <c r="G208" s="20">
        <v>371.65</v>
      </c>
      <c r="H208" s="5">
        <v>44638.495798611111</v>
      </c>
      <c r="I208" s="120"/>
      <c r="J208" s="120" t="s">
        <v>560</v>
      </c>
      <c r="K208" s="20">
        <v>371.65</v>
      </c>
      <c r="L208" s="20">
        <v>0</v>
      </c>
      <c r="M208" s="5">
        <v>44638</v>
      </c>
    </row>
    <row r="209" spans="6:13" x14ac:dyDescent="0.25">
      <c r="F209" s="120" t="s">
        <v>561</v>
      </c>
      <c r="G209" s="20">
        <v>320.55</v>
      </c>
      <c r="H209" s="5">
        <v>44638.496134259258</v>
      </c>
      <c r="I209" s="120"/>
      <c r="J209" s="120" t="s">
        <v>562</v>
      </c>
      <c r="K209" s="20">
        <v>320.55</v>
      </c>
      <c r="L209" s="20">
        <v>0</v>
      </c>
      <c r="M209" s="5">
        <v>44638</v>
      </c>
    </row>
    <row r="210" spans="6:13" x14ac:dyDescent="0.25">
      <c r="F210" s="120" t="s">
        <v>563</v>
      </c>
      <c r="G210" s="20">
        <v>563.26</v>
      </c>
      <c r="H210" s="5">
        <v>44638.496400462966</v>
      </c>
      <c r="I210" s="120"/>
      <c r="J210" s="120" t="s">
        <v>564</v>
      </c>
      <c r="K210" s="20">
        <v>563.26</v>
      </c>
      <c r="L210" s="20">
        <v>0</v>
      </c>
      <c r="M210" s="5">
        <v>44638</v>
      </c>
    </row>
    <row r="211" spans="6:13" x14ac:dyDescent="0.25">
      <c r="F211" s="120" t="s">
        <v>565</v>
      </c>
      <c r="G211" s="20">
        <v>1978.99</v>
      </c>
      <c r="H211" s="5">
        <v>44638.496759259258</v>
      </c>
      <c r="I211" s="120"/>
      <c r="J211" s="120" t="s">
        <v>566</v>
      </c>
      <c r="K211" s="20">
        <v>1978.99</v>
      </c>
      <c r="L211" s="20">
        <v>0</v>
      </c>
      <c r="M211" s="5">
        <v>44638</v>
      </c>
    </row>
    <row r="212" spans="6:13" x14ac:dyDescent="0.25">
      <c r="F212" s="120" t="s">
        <v>567</v>
      </c>
      <c r="G212" s="20">
        <v>220.53</v>
      </c>
      <c r="H212" s="5">
        <v>44638.498310185183</v>
      </c>
      <c r="I212" s="120"/>
      <c r="J212" s="120" t="s">
        <v>149</v>
      </c>
      <c r="K212" s="20">
        <v>220.53</v>
      </c>
      <c r="L212" s="20">
        <v>0</v>
      </c>
      <c r="M212" s="5">
        <v>44638</v>
      </c>
    </row>
    <row r="213" spans="6:13" x14ac:dyDescent="0.25">
      <c r="F213" s="120" t="s">
        <v>568</v>
      </c>
      <c r="G213" s="20">
        <v>406.71</v>
      </c>
      <c r="H213" s="5">
        <v>44638.498807870368</v>
      </c>
      <c r="I213" s="120"/>
      <c r="J213" s="120" t="s">
        <v>169</v>
      </c>
      <c r="K213" s="20">
        <v>406.71</v>
      </c>
      <c r="L213" s="20">
        <v>0</v>
      </c>
      <c r="M213" s="5">
        <v>44638</v>
      </c>
    </row>
    <row r="214" spans="6:13" x14ac:dyDescent="0.25">
      <c r="F214" s="120" t="s">
        <v>569</v>
      </c>
      <c r="G214" s="20">
        <v>270.23</v>
      </c>
      <c r="H214" s="5">
        <v>44638.499155092592</v>
      </c>
      <c r="I214" s="120"/>
      <c r="J214" s="120" t="s">
        <v>172</v>
      </c>
      <c r="K214" s="20">
        <v>270.23</v>
      </c>
      <c r="L214" s="20">
        <v>0</v>
      </c>
      <c r="M214" s="5">
        <v>44638</v>
      </c>
    </row>
    <row r="215" spans="6:13" x14ac:dyDescent="0.25">
      <c r="F215" s="120" t="s">
        <v>570</v>
      </c>
      <c r="G215" s="20">
        <v>502.2</v>
      </c>
      <c r="H215" s="5">
        <v>44638.499490740738</v>
      </c>
      <c r="I215" s="120"/>
      <c r="J215" s="120" t="s">
        <v>182</v>
      </c>
      <c r="K215" s="20">
        <v>502.2</v>
      </c>
      <c r="L215" s="20">
        <v>695.86</v>
      </c>
      <c r="M215" s="5">
        <v>44638</v>
      </c>
    </row>
    <row r="216" spans="6:13" x14ac:dyDescent="0.25">
      <c r="F216" s="120" t="s">
        <v>571</v>
      </c>
      <c r="G216" s="20">
        <v>1227.22</v>
      </c>
      <c r="H216" s="5">
        <v>44638.500208333331</v>
      </c>
      <c r="I216" s="120"/>
      <c r="J216" s="120" t="s">
        <v>205</v>
      </c>
      <c r="K216" s="20">
        <v>1227.22</v>
      </c>
      <c r="L216" s="20">
        <v>0</v>
      </c>
      <c r="M216" s="5">
        <v>44638</v>
      </c>
    </row>
    <row r="217" spans="6:13" x14ac:dyDescent="0.25">
      <c r="F217" s="120" t="s">
        <v>572</v>
      </c>
      <c r="G217" s="20">
        <v>81.98</v>
      </c>
      <c r="H217" s="5">
        <v>44638.500648148147</v>
      </c>
      <c r="I217" s="120"/>
      <c r="J217" s="120" t="s">
        <v>161</v>
      </c>
      <c r="K217" s="20">
        <v>81.98</v>
      </c>
      <c r="L217" s="20">
        <v>0</v>
      </c>
      <c r="M217" s="5">
        <v>44638</v>
      </c>
    </row>
    <row r="218" spans="6:13" x14ac:dyDescent="0.25">
      <c r="F218" s="120" t="s">
        <v>573</v>
      </c>
      <c r="G218" s="20">
        <v>222.67</v>
      </c>
      <c r="H218" s="5">
        <v>44638.501030092593</v>
      </c>
      <c r="I218" s="120"/>
      <c r="J218" s="120" t="s">
        <v>574</v>
      </c>
      <c r="K218" s="20">
        <v>222.67</v>
      </c>
      <c r="L218" s="20">
        <v>0</v>
      </c>
      <c r="M218" s="5">
        <v>44638</v>
      </c>
    </row>
    <row r="219" spans="6:13" x14ac:dyDescent="0.25">
      <c r="F219" s="120" t="s">
        <v>575</v>
      </c>
      <c r="G219" s="20">
        <v>273.74</v>
      </c>
      <c r="H219" s="5">
        <v>44638.50141203704</v>
      </c>
      <c r="I219" s="120"/>
      <c r="J219" s="120" t="s">
        <v>576</v>
      </c>
      <c r="K219" s="20">
        <v>273.74</v>
      </c>
      <c r="L219" s="20">
        <v>0</v>
      </c>
      <c r="M219" s="5">
        <v>44638</v>
      </c>
    </row>
    <row r="220" spans="6:13" x14ac:dyDescent="0.25">
      <c r="F220" s="120" t="s">
        <v>577</v>
      </c>
      <c r="G220" s="20">
        <v>281.29000000000002</v>
      </c>
      <c r="H220" s="5">
        <v>44638.501689814817</v>
      </c>
      <c r="I220" s="120"/>
      <c r="J220" s="120" t="s">
        <v>578</v>
      </c>
      <c r="K220" s="20">
        <v>281.29000000000002</v>
      </c>
      <c r="L220" s="20">
        <v>0</v>
      </c>
      <c r="M220" s="5">
        <v>44638</v>
      </c>
    </row>
    <row r="221" spans="6:13" x14ac:dyDescent="0.25">
      <c r="F221" s="120" t="s">
        <v>579</v>
      </c>
      <c r="G221" s="20">
        <v>235.16</v>
      </c>
      <c r="H221" s="5">
        <v>44638.502013888887</v>
      </c>
      <c r="I221" s="120"/>
      <c r="J221" s="120" t="s">
        <v>580</v>
      </c>
      <c r="K221" s="20">
        <v>235.16</v>
      </c>
      <c r="L221" s="20">
        <v>0</v>
      </c>
      <c r="M221" s="5">
        <v>44638</v>
      </c>
    </row>
    <row r="222" spans="6:13" x14ac:dyDescent="0.25">
      <c r="F222" s="120" t="s">
        <v>581</v>
      </c>
      <c r="G222" s="20">
        <v>146.82</v>
      </c>
      <c r="H222" s="5">
        <v>44638.50240740741</v>
      </c>
      <c r="I222" s="120"/>
      <c r="J222" s="120" t="s">
        <v>582</v>
      </c>
      <c r="K222" s="20">
        <v>146.82</v>
      </c>
      <c r="L222" s="20">
        <v>40</v>
      </c>
      <c r="M222" s="5">
        <v>44638</v>
      </c>
    </row>
    <row r="223" spans="6:13" x14ac:dyDescent="0.25">
      <c r="F223" s="120" t="s">
        <v>583</v>
      </c>
      <c r="G223" s="20">
        <v>10710.94</v>
      </c>
      <c r="H223" s="5">
        <v>44638.506284722222</v>
      </c>
      <c r="I223" s="120"/>
      <c r="J223" s="120" t="s">
        <v>473</v>
      </c>
      <c r="K223" s="20">
        <v>10710.94</v>
      </c>
      <c r="L223" s="20">
        <v>0</v>
      </c>
      <c r="M223" s="5">
        <v>44638</v>
      </c>
    </row>
    <row r="224" spans="6:13" x14ac:dyDescent="0.25">
      <c r="F224" s="120" t="s">
        <v>584</v>
      </c>
      <c r="G224" s="20">
        <v>3750</v>
      </c>
      <c r="H224" s="5">
        <v>44638.560532407406</v>
      </c>
      <c r="I224" s="120"/>
      <c r="J224" s="120" t="s">
        <v>585</v>
      </c>
      <c r="K224" s="20">
        <v>3750</v>
      </c>
      <c r="L224" s="20"/>
      <c r="M224" s="5">
        <v>44638</v>
      </c>
    </row>
    <row r="225" spans="6:13" x14ac:dyDescent="0.25">
      <c r="F225" s="120" t="s">
        <v>586</v>
      </c>
      <c r="G225" s="20">
        <v>3750</v>
      </c>
      <c r="H225" s="5">
        <v>44638.571226851855</v>
      </c>
      <c r="I225" s="120"/>
      <c r="J225" s="120" t="s">
        <v>585</v>
      </c>
      <c r="K225" s="20">
        <v>3750</v>
      </c>
      <c r="L225" s="20"/>
      <c r="M225" s="5">
        <v>44638</v>
      </c>
    </row>
    <row r="226" spans="6:13" x14ac:dyDescent="0.25">
      <c r="F226" s="120" t="s">
        <v>587</v>
      </c>
      <c r="G226" s="20">
        <v>879.89</v>
      </c>
      <c r="H226" s="5">
        <v>44638.645451388889</v>
      </c>
      <c r="I226" s="120"/>
      <c r="J226" s="120" t="s">
        <v>588</v>
      </c>
      <c r="K226" s="20">
        <v>879.89</v>
      </c>
      <c r="L226" s="20">
        <v>0</v>
      </c>
      <c r="M226" s="5">
        <v>44638</v>
      </c>
    </row>
    <row r="227" spans="6:13" x14ac:dyDescent="0.25">
      <c r="F227" s="120"/>
      <c r="G227" s="120"/>
      <c r="H227" s="5"/>
      <c r="I227" s="120"/>
      <c r="J227" s="120" t="s">
        <v>589</v>
      </c>
      <c r="K227" s="20">
        <v>0</v>
      </c>
      <c r="L227" s="20">
        <v>0</v>
      </c>
      <c r="M227" s="5">
        <v>44638</v>
      </c>
    </row>
    <row r="228" spans="6:13" x14ac:dyDescent="0.25">
      <c r="F228" s="120" t="s">
        <v>590</v>
      </c>
      <c r="G228" s="20">
        <v>848.94</v>
      </c>
      <c r="H228" s="5">
        <v>44641.547638888886</v>
      </c>
      <c r="I228" s="120"/>
      <c r="J228" s="120" t="s">
        <v>132</v>
      </c>
      <c r="K228" s="20">
        <v>848.94</v>
      </c>
      <c r="L228" s="20">
        <v>0</v>
      </c>
      <c r="M228" s="5">
        <v>44641</v>
      </c>
    </row>
    <row r="229" spans="6:13" x14ac:dyDescent="0.25">
      <c r="F229" s="120" t="s">
        <v>591</v>
      </c>
      <c r="G229" s="20">
        <v>2290.7399999999998</v>
      </c>
      <c r="H229" s="5">
        <v>44641.548043981478</v>
      </c>
      <c r="I229" s="120"/>
      <c r="J229" s="120" t="s">
        <v>130</v>
      </c>
      <c r="K229" s="20">
        <v>2290.7399999999998</v>
      </c>
      <c r="L229" s="20">
        <v>0</v>
      </c>
      <c r="M229" s="5">
        <v>44641</v>
      </c>
    </row>
    <row r="230" spans="6:13" x14ac:dyDescent="0.25">
      <c r="F230" s="120" t="s">
        <v>592</v>
      </c>
      <c r="G230" s="20">
        <v>3558.42</v>
      </c>
      <c r="H230" s="5">
        <v>44642.16300925926</v>
      </c>
      <c r="I230" s="120"/>
      <c r="J230" s="120" t="s">
        <v>593</v>
      </c>
      <c r="K230" s="20">
        <v>3558.42</v>
      </c>
      <c r="L230" s="20">
        <v>0</v>
      </c>
      <c r="M230" s="5">
        <v>44642</v>
      </c>
    </row>
    <row r="231" spans="6:13" x14ac:dyDescent="0.25">
      <c r="F231" s="120" t="s">
        <v>594</v>
      </c>
      <c r="G231" s="20">
        <v>176.67</v>
      </c>
      <c r="H231" s="5">
        <v>44642.163055555553</v>
      </c>
      <c r="I231" s="120"/>
      <c r="J231" s="120" t="s">
        <v>593</v>
      </c>
      <c r="K231" s="20">
        <v>176.67</v>
      </c>
      <c r="L231" s="20">
        <v>0</v>
      </c>
      <c r="M231" s="5">
        <v>44642</v>
      </c>
    </row>
    <row r="232" spans="6:13" x14ac:dyDescent="0.25">
      <c r="F232" s="120" t="s">
        <v>595</v>
      </c>
      <c r="G232" s="20">
        <v>3066</v>
      </c>
      <c r="H232" s="5">
        <v>44642.163055555553</v>
      </c>
      <c r="I232" s="120"/>
      <c r="J232" s="120" t="s">
        <v>593</v>
      </c>
      <c r="K232" s="20">
        <v>3066</v>
      </c>
      <c r="L232" s="20">
        <v>0</v>
      </c>
      <c r="M232" s="5">
        <v>44642</v>
      </c>
    </row>
    <row r="233" spans="6:13" x14ac:dyDescent="0.25">
      <c r="F233" s="120" t="s">
        <v>596</v>
      </c>
      <c r="G233" s="20">
        <v>15.99</v>
      </c>
      <c r="H233" s="5">
        <v>44644.16238425926</v>
      </c>
      <c r="I233" s="120"/>
      <c r="J233" s="120" t="s">
        <v>597</v>
      </c>
      <c r="K233" s="20">
        <v>15.99</v>
      </c>
      <c r="L233" s="20">
        <v>0</v>
      </c>
      <c r="M233" s="5">
        <v>44644</v>
      </c>
    </row>
    <row r="234" spans="6:13" x14ac:dyDescent="0.25">
      <c r="F234" s="120" t="s">
        <v>598</v>
      </c>
      <c r="G234" s="20">
        <v>416.8</v>
      </c>
      <c r="H234" s="5">
        <v>44648.775104166663</v>
      </c>
      <c r="I234" s="120"/>
      <c r="J234" s="120" t="s">
        <v>149</v>
      </c>
      <c r="K234" s="20">
        <v>416.8</v>
      </c>
      <c r="L234" s="20">
        <v>0</v>
      </c>
      <c r="M234" s="5">
        <v>44648</v>
      </c>
    </row>
    <row r="235" spans="6:13" x14ac:dyDescent="0.25">
      <c r="F235" s="120" t="s">
        <v>599</v>
      </c>
      <c r="G235" s="20">
        <v>1859.44</v>
      </c>
      <c r="H235" s="5">
        <v>44648.775601851848</v>
      </c>
      <c r="I235" s="120"/>
      <c r="J235" s="120" t="s">
        <v>132</v>
      </c>
      <c r="K235" s="20">
        <v>1859.44</v>
      </c>
      <c r="L235" s="20">
        <v>0</v>
      </c>
      <c r="M235" s="5">
        <v>44648</v>
      </c>
    </row>
    <row r="236" spans="6:13" x14ac:dyDescent="0.25">
      <c r="F236" s="120" t="s">
        <v>600</v>
      </c>
      <c r="G236" s="20">
        <v>1946.08</v>
      </c>
      <c r="H236" s="5">
        <v>44648.781851851854</v>
      </c>
      <c r="I236" s="120"/>
      <c r="J236" s="120" t="s">
        <v>130</v>
      </c>
      <c r="K236" s="20">
        <v>1946.08</v>
      </c>
      <c r="L236" s="20">
        <v>0</v>
      </c>
      <c r="M236" s="5">
        <v>44648</v>
      </c>
    </row>
    <row r="237" spans="6:13" x14ac:dyDescent="0.25">
      <c r="F237" s="120" t="s">
        <v>601</v>
      </c>
      <c r="G237" s="20">
        <v>3052.8</v>
      </c>
      <c r="H237" s="5">
        <v>44648.78429398148</v>
      </c>
      <c r="I237" s="120"/>
      <c r="J237" s="120" t="s">
        <v>216</v>
      </c>
      <c r="K237" s="20">
        <v>3052.8</v>
      </c>
      <c r="L237" s="20">
        <v>923.48</v>
      </c>
      <c r="M237" s="5">
        <v>44648</v>
      </c>
    </row>
    <row r="238" spans="6:13" x14ac:dyDescent="0.25">
      <c r="F238" s="120" t="s">
        <v>602</v>
      </c>
      <c r="G238" s="20">
        <v>330.04</v>
      </c>
      <c r="H238" s="5">
        <v>44648.784733796296</v>
      </c>
      <c r="I238" s="120"/>
      <c r="J238" s="120" t="s">
        <v>169</v>
      </c>
      <c r="K238" s="20">
        <v>330.04</v>
      </c>
      <c r="L238" s="20">
        <v>0</v>
      </c>
      <c r="M238" s="5">
        <v>44648</v>
      </c>
    </row>
    <row r="239" spans="6:13" x14ac:dyDescent="0.25">
      <c r="F239" s="120" t="s">
        <v>603</v>
      </c>
      <c r="G239" s="20">
        <v>912.82</v>
      </c>
      <c r="H239" s="5">
        <v>44648.785046296296</v>
      </c>
      <c r="I239" s="120"/>
      <c r="J239" s="120" t="s">
        <v>604</v>
      </c>
      <c r="K239" s="20">
        <v>912.82</v>
      </c>
      <c r="L239" s="20">
        <v>0</v>
      </c>
      <c r="M239" s="5">
        <v>44648</v>
      </c>
    </row>
    <row r="240" spans="6:13" x14ac:dyDescent="0.25">
      <c r="F240" s="120" t="s">
        <v>605</v>
      </c>
      <c r="G240" s="20">
        <v>6173.69</v>
      </c>
      <c r="H240" s="5">
        <v>44648.785416666666</v>
      </c>
      <c r="I240" s="120"/>
      <c r="J240" s="120" t="s">
        <v>236</v>
      </c>
      <c r="K240" s="20">
        <v>6173.69</v>
      </c>
      <c r="L240" s="20">
        <v>0</v>
      </c>
      <c r="M240" s="5">
        <v>44648</v>
      </c>
    </row>
    <row r="241" spans="6:13" x14ac:dyDescent="0.25">
      <c r="F241" s="120" t="s">
        <v>606</v>
      </c>
      <c r="G241" s="20">
        <v>616.61</v>
      </c>
      <c r="H241" s="5">
        <v>44648.78570601852</v>
      </c>
      <c r="I241" s="120"/>
      <c r="J241" s="120" t="s">
        <v>188</v>
      </c>
      <c r="K241" s="20">
        <v>616.61</v>
      </c>
      <c r="L241" s="20">
        <v>0</v>
      </c>
      <c r="M241" s="5">
        <v>44648</v>
      </c>
    </row>
    <row r="242" spans="6:13" x14ac:dyDescent="0.25">
      <c r="F242" s="120" t="s">
        <v>607</v>
      </c>
      <c r="G242" s="20">
        <v>1645.85</v>
      </c>
      <c r="H242" s="5">
        <v>44649.163344907407</v>
      </c>
      <c r="I242" s="120"/>
      <c r="J242" s="120" t="s">
        <v>608</v>
      </c>
      <c r="K242" s="20">
        <v>1645.85</v>
      </c>
      <c r="L242" s="20">
        <v>0</v>
      </c>
      <c r="M242" s="5">
        <v>44649</v>
      </c>
    </row>
    <row r="243" spans="6:13" x14ac:dyDescent="0.25">
      <c r="F243" s="120" t="s">
        <v>609</v>
      </c>
      <c r="G243" s="20">
        <v>985.88</v>
      </c>
      <c r="H243" s="5">
        <v>44649.163391203707</v>
      </c>
      <c r="I243" s="120"/>
      <c r="J243" s="120" t="s">
        <v>608</v>
      </c>
      <c r="K243" s="20">
        <v>985.88</v>
      </c>
      <c r="L243" s="20">
        <v>0</v>
      </c>
      <c r="M243" s="5">
        <v>44649</v>
      </c>
    </row>
    <row r="244" spans="6:13" x14ac:dyDescent="0.25">
      <c r="F244" s="120" t="s">
        <v>610</v>
      </c>
      <c r="G244" s="20">
        <v>311.22000000000003</v>
      </c>
      <c r="H244" s="5">
        <v>44649.163414351853</v>
      </c>
      <c r="I244" s="120"/>
      <c r="J244" s="120" t="s">
        <v>608</v>
      </c>
      <c r="K244" s="20">
        <v>311.22000000000003</v>
      </c>
      <c r="L244" s="20">
        <v>0</v>
      </c>
      <c r="M244" s="5">
        <v>44649</v>
      </c>
    </row>
    <row r="245" spans="6:13" x14ac:dyDescent="0.25">
      <c r="F245" s="120" t="s">
        <v>615</v>
      </c>
      <c r="G245" s="20">
        <v>631.17999999999995</v>
      </c>
      <c r="H245" s="5">
        <v>44655.743530092594</v>
      </c>
      <c r="I245" s="120"/>
      <c r="J245" s="120" t="s">
        <v>188</v>
      </c>
      <c r="K245" s="20">
        <v>631.17999999999995</v>
      </c>
      <c r="L245" s="20">
        <v>0</v>
      </c>
      <c r="M245" s="5">
        <v>44655</v>
      </c>
    </row>
    <row r="246" spans="6:13" x14ac:dyDescent="0.25">
      <c r="F246" s="120" t="s">
        <v>616</v>
      </c>
      <c r="G246" s="20">
        <v>2169.65</v>
      </c>
      <c r="H246" s="5">
        <v>44655.743958333333</v>
      </c>
      <c r="I246" s="120"/>
      <c r="J246" s="120" t="s">
        <v>132</v>
      </c>
      <c r="K246" s="20">
        <v>2169.65</v>
      </c>
      <c r="L246" s="20">
        <v>0</v>
      </c>
      <c r="M246" s="5">
        <v>44655</v>
      </c>
    </row>
    <row r="247" spans="6:13" x14ac:dyDescent="0.25">
      <c r="F247" s="120" t="s">
        <v>617</v>
      </c>
      <c r="G247" s="20">
        <v>5747.3</v>
      </c>
      <c r="H247" s="5">
        <v>44655.744467592594</v>
      </c>
      <c r="I247" s="120"/>
      <c r="J247" s="120" t="s">
        <v>240</v>
      </c>
      <c r="K247" s="20">
        <v>5747.3</v>
      </c>
      <c r="L247" s="20">
        <v>0</v>
      </c>
      <c r="M247" s="5">
        <v>44655</v>
      </c>
    </row>
    <row r="248" spans="6:13" x14ac:dyDescent="0.25">
      <c r="F248" s="120" t="s">
        <v>618</v>
      </c>
      <c r="G248" s="20">
        <v>1579.9</v>
      </c>
      <c r="H248" s="5">
        <v>44655.744837962964</v>
      </c>
      <c r="I248" s="120"/>
      <c r="J248" s="120" t="s">
        <v>130</v>
      </c>
      <c r="K248" s="20">
        <v>1579.9</v>
      </c>
      <c r="L248" s="20">
        <v>0</v>
      </c>
      <c r="M248" s="5">
        <v>44655</v>
      </c>
    </row>
    <row r="249" spans="6:13" x14ac:dyDescent="0.25">
      <c r="F249" s="120" t="s">
        <v>619</v>
      </c>
      <c r="G249" s="20">
        <v>1936.26</v>
      </c>
      <c r="H249" s="5">
        <v>44655.745266203703</v>
      </c>
      <c r="I249" s="120"/>
      <c r="J249" s="120" t="s">
        <v>216</v>
      </c>
      <c r="K249" s="20">
        <v>1936.26</v>
      </c>
      <c r="L249" s="20">
        <v>0</v>
      </c>
      <c r="M249" s="5">
        <v>44655</v>
      </c>
    </row>
    <row r="250" spans="6:13" x14ac:dyDescent="0.25">
      <c r="F250" s="120" t="s">
        <v>620</v>
      </c>
      <c r="G250" s="20">
        <v>6958.38</v>
      </c>
      <c r="H250" s="5">
        <v>44655.745717592596</v>
      </c>
      <c r="I250" s="120"/>
      <c r="J250" s="120" t="s">
        <v>236</v>
      </c>
      <c r="K250" s="20">
        <v>6958.38</v>
      </c>
      <c r="L250" s="20">
        <v>0</v>
      </c>
      <c r="M250" s="5">
        <v>44655</v>
      </c>
    </row>
    <row r="251" spans="6:13" x14ac:dyDescent="0.25">
      <c r="F251" s="120" t="s">
        <v>621</v>
      </c>
      <c r="G251" s="20">
        <v>118.51</v>
      </c>
      <c r="H251" s="5">
        <v>44655.747499999998</v>
      </c>
      <c r="I251" s="120"/>
      <c r="J251" s="120" t="s">
        <v>622</v>
      </c>
      <c r="K251" s="20">
        <v>118.51</v>
      </c>
      <c r="L251" s="20">
        <v>0</v>
      </c>
      <c r="M251" s="5">
        <v>44655</v>
      </c>
    </row>
    <row r="252" spans="6:13" x14ac:dyDescent="0.25">
      <c r="F252" s="120" t="s">
        <v>623</v>
      </c>
      <c r="G252" s="20">
        <v>382.97</v>
      </c>
      <c r="H252" s="5">
        <v>44655.747986111113</v>
      </c>
      <c r="I252" s="120"/>
      <c r="J252" s="120" t="s">
        <v>149</v>
      </c>
      <c r="K252" s="20">
        <v>382.97</v>
      </c>
      <c r="L252" s="20">
        <v>0</v>
      </c>
      <c r="M252" s="5">
        <v>44655</v>
      </c>
    </row>
    <row r="253" spans="6:13" x14ac:dyDescent="0.25">
      <c r="F253" s="120" t="s">
        <v>624</v>
      </c>
      <c r="G253" s="20">
        <v>150.99</v>
      </c>
      <c r="H253" s="5">
        <v>44655.748263888891</v>
      </c>
      <c r="I253" s="120"/>
      <c r="J253" s="120" t="s">
        <v>169</v>
      </c>
      <c r="K253" s="20">
        <v>150.99</v>
      </c>
      <c r="L253" s="20">
        <v>0</v>
      </c>
      <c r="M253" s="5">
        <v>44655</v>
      </c>
    </row>
    <row r="254" spans="6:13" x14ac:dyDescent="0.25">
      <c r="F254" s="120" t="s">
        <v>625</v>
      </c>
      <c r="G254" s="20">
        <v>4901.8999999999996</v>
      </c>
      <c r="H254" s="5">
        <v>44656.164155092592</v>
      </c>
      <c r="I254" s="120"/>
      <c r="J254" s="120" t="s">
        <v>626</v>
      </c>
      <c r="K254" s="20">
        <v>4901.8999999999996</v>
      </c>
      <c r="L254" s="20">
        <v>0</v>
      </c>
      <c r="M254" s="5">
        <v>44656</v>
      </c>
    </row>
    <row r="255" spans="6:13" x14ac:dyDescent="0.25">
      <c r="F255" s="120" t="s">
        <v>627</v>
      </c>
      <c r="G255" s="20">
        <v>930.94</v>
      </c>
      <c r="H255" s="5">
        <v>44656.164247685185</v>
      </c>
      <c r="I255" s="120"/>
      <c r="J255" s="120" t="s">
        <v>626</v>
      </c>
      <c r="K255" s="20">
        <v>930.94</v>
      </c>
      <c r="L255" s="20">
        <v>0</v>
      </c>
      <c r="M255" s="5">
        <v>44656</v>
      </c>
    </row>
    <row r="256" spans="6:13" x14ac:dyDescent="0.25">
      <c r="F256" s="120" t="s">
        <v>628</v>
      </c>
      <c r="G256" s="20">
        <v>164.85</v>
      </c>
      <c r="H256" s="5">
        <v>44659.162083333336</v>
      </c>
      <c r="I256" s="120"/>
      <c r="J256" s="120" t="s">
        <v>629</v>
      </c>
      <c r="K256" s="20">
        <v>164.85</v>
      </c>
      <c r="L256" s="20">
        <v>0</v>
      </c>
      <c r="M256" s="5">
        <v>44659</v>
      </c>
    </row>
    <row r="257" spans="6:13" x14ac:dyDescent="0.25">
      <c r="F257" s="120" t="s">
        <v>630</v>
      </c>
      <c r="G257" s="20">
        <v>110</v>
      </c>
      <c r="H257" s="5">
        <v>44662.162060185183</v>
      </c>
      <c r="I257" s="120"/>
      <c r="J257" s="120" t="s">
        <v>631</v>
      </c>
      <c r="K257" s="20">
        <v>110</v>
      </c>
      <c r="L257" s="20">
        <v>0</v>
      </c>
      <c r="M257" s="5">
        <v>44662</v>
      </c>
    </row>
    <row r="258" spans="6:13" x14ac:dyDescent="0.25">
      <c r="F258" s="120" t="s">
        <v>632</v>
      </c>
      <c r="G258" s="20">
        <v>2438.0500000000002</v>
      </c>
      <c r="H258" s="5">
        <v>44663.163819444446</v>
      </c>
      <c r="I258" s="120"/>
      <c r="J258" s="120" t="s">
        <v>633</v>
      </c>
      <c r="K258" s="20">
        <v>2438.0500000000002</v>
      </c>
      <c r="L258" s="20">
        <v>0</v>
      </c>
      <c r="M258" s="5">
        <v>44663</v>
      </c>
    </row>
    <row r="259" spans="6:13" x14ac:dyDescent="0.25">
      <c r="F259" s="120" t="s">
        <v>634</v>
      </c>
      <c r="G259" s="20">
        <v>332.5</v>
      </c>
      <c r="H259" s="5">
        <v>44663.163865740738</v>
      </c>
      <c r="I259" s="120"/>
      <c r="J259" s="120" t="s">
        <v>633</v>
      </c>
      <c r="K259" s="20">
        <v>332.5</v>
      </c>
      <c r="L259" s="20">
        <v>0</v>
      </c>
      <c r="M259" s="5">
        <v>44663</v>
      </c>
    </row>
    <row r="260" spans="6:13" x14ac:dyDescent="0.25">
      <c r="F260" s="120" t="s">
        <v>635</v>
      </c>
      <c r="G260" s="20">
        <v>969.14</v>
      </c>
      <c r="H260" s="5">
        <v>44663.727164351854</v>
      </c>
      <c r="I260" s="120"/>
      <c r="J260" s="120" t="s">
        <v>132</v>
      </c>
      <c r="K260" s="20">
        <v>969.14</v>
      </c>
      <c r="L260" s="20">
        <v>0</v>
      </c>
      <c r="M260" s="5">
        <v>44663</v>
      </c>
    </row>
    <row r="261" spans="6:13" x14ac:dyDescent="0.25">
      <c r="F261" s="120" t="s">
        <v>636</v>
      </c>
      <c r="G261" s="20">
        <v>2182.13</v>
      </c>
      <c r="H261" s="5">
        <v>44663.737164351849</v>
      </c>
      <c r="I261" s="120"/>
      <c r="J261" s="120" t="s">
        <v>132</v>
      </c>
      <c r="K261" s="20">
        <v>2182.13</v>
      </c>
      <c r="L261" s="20">
        <v>0</v>
      </c>
      <c r="M261" s="5">
        <v>44663</v>
      </c>
    </row>
    <row r="262" spans="6:13" x14ac:dyDescent="0.25">
      <c r="F262" s="120" t="s">
        <v>637</v>
      </c>
      <c r="G262" s="20">
        <v>3250</v>
      </c>
      <c r="H262" s="5">
        <v>44664.594571759262</v>
      </c>
      <c r="I262" s="120"/>
      <c r="J262" s="120" t="s">
        <v>638</v>
      </c>
      <c r="K262" s="20">
        <v>3250</v>
      </c>
      <c r="L262" s="20">
        <v>0</v>
      </c>
      <c r="M262" s="5">
        <v>44664</v>
      </c>
    </row>
    <row r="263" spans="6:13" x14ac:dyDescent="0.25">
      <c r="F263" s="120" t="s">
        <v>639</v>
      </c>
      <c r="G263" s="20">
        <v>12056.28</v>
      </c>
      <c r="H263" s="5">
        <v>44666.511597222219</v>
      </c>
      <c r="I263" s="120"/>
      <c r="J263" s="120" t="s">
        <v>640</v>
      </c>
      <c r="K263" s="20">
        <v>12056.28</v>
      </c>
      <c r="L263" s="20">
        <v>0</v>
      </c>
      <c r="M263" s="5">
        <v>44666</v>
      </c>
    </row>
    <row r="264" spans="6:13" x14ac:dyDescent="0.25">
      <c r="F264" s="120" t="s">
        <v>641</v>
      </c>
      <c r="G264" s="20">
        <v>1861.86</v>
      </c>
      <c r="H264" s="5">
        <v>44666.511956018519</v>
      </c>
      <c r="I264" s="120"/>
      <c r="J264" s="120" t="s">
        <v>642</v>
      </c>
      <c r="K264" s="20">
        <v>1861.86</v>
      </c>
      <c r="L264" s="20">
        <v>1151.17</v>
      </c>
      <c r="M264" s="5">
        <v>44666</v>
      </c>
    </row>
    <row r="265" spans="6:13" x14ac:dyDescent="0.25">
      <c r="F265" s="120" t="s">
        <v>643</v>
      </c>
      <c r="G265" s="20">
        <v>11249.95</v>
      </c>
      <c r="H265" s="5">
        <v>44666.513090277775</v>
      </c>
      <c r="I265" s="120"/>
      <c r="J265" s="120" t="s">
        <v>236</v>
      </c>
      <c r="K265" s="20">
        <v>11249.95</v>
      </c>
      <c r="L265" s="20">
        <v>0</v>
      </c>
      <c r="M265" s="5">
        <v>44666</v>
      </c>
    </row>
    <row r="266" spans="6:13" x14ac:dyDescent="0.25">
      <c r="F266" s="120" t="s">
        <v>644</v>
      </c>
      <c r="G266" s="20">
        <v>929.31</v>
      </c>
      <c r="H266" s="5">
        <v>44666.513449074075</v>
      </c>
      <c r="I266" s="120"/>
      <c r="J266" s="120" t="s">
        <v>134</v>
      </c>
      <c r="K266" s="20">
        <v>929.31</v>
      </c>
      <c r="L266" s="20">
        <v>0</v>
      </c>
      <c r="M266" s="5">
        <v>44666</v>
      </c>
    </row>
    <row r="267" spans="6:13" x14ac:dyDescent="0.25">
      <c r="F267" s="120" t="s">
        <v>645</v>
      </c>
      <c r="G267" s="20">
        <v>748.97</v>
      </c>
      <c r="H267" s="5">
        <v>44666.513715277775</v>
      </c>
      <c r="I267" s="120"/>
      <c r="J267" s="120" t="s">
        <v>188</v>
      </c>
      <c r="K267" s="20">
        <v>748.97</v>
      </c>
      <c r="L267" s="20">
        <v>0</v>
      </c>
      <c r="M267" s="5">
        <v>44666</v>
      </c>
    </row>
    <row r="268" spans="6:13" x14ac:dyDescent="0.25">
      <c r="F268" s="120" t="s">
        <v>646</v>
      </c>
      <c r="G268" s="20">
        <v>1825.93</v>
      </c>
      <c r="H268" s="5">
        <v>44666.51425925926</v>
      </c>
      <c r="I268" s="120"/>
      <c r="J268" s="120" t="s">
        <v>132</v>
      </c>
      <c r="K268" s="20">
        <v>1825.93</v>
      </c>
      <c r="L268" s="20">
        <v>0</v>
      </c>
      <c r="M268" s="5">
        <v>44666</v>
      </c>
    </row>
    <row r="269" spans="6:13" x14ac:dyDescent="0.25">
      <c r="F269" s="120" t="s">
        <v>647</v>
      </c>
      <c r="G269" s="20">
        <v>27.5</v>
      </c>
      <c r="H269" s="5">
        <v>44666.514710648145</v>
      </c>
      <c r="I269" s="120"/>
      <c r="J269" s="120" t="s">
        <v>648</v>
      </c>
      <c r="K269" s="20">
        <v>27.5</v>
      </c>
      <c r="L269" s="20">
        <v>9797.4599999999991</v>
      </c>
      <c r="M269" s="5">
        <v>44666</v>
      </c>
    </row>
    <row r="270" spans="6:13" x14ac:dyDescent="0.25">
      <c r="F270" s="120" t="s">
        <v>649</v>
      </c>
      <c r="G270" s="20">
        <v>2530.64</v>
      </c>
      <c r="H270" s="5">
        <v>44666.515405092592</v>
      </c>
      <c r="I270" s="120"/>
      <c r="J270" s="120" t="s">
        <v>216</v>
      </c>
      <c r="K270" s="20">
        <v>2530.64</v>
      </c>
      <c r="L270" s="20">
        <v>0</v>
      </c>
      <c r="M270" s="5">
        <v>44666</v>
      </c>
    </row>
    <row r="271" spans="6:13" x14ac:dyDescent="0.25">
      <c r="F271" s="120" t="s">
        <v>650</v>
      </c>
      <c r="G271" s="20">
        <v>2366.16</v>
      </c>
      <c r="H271" s="5">
        <v>44666.516018518516</v>
      </c>
      <c r="I271" s="120"/>
      <c r="J271" s="120" t="s">
        <v>210</v>
      </c>
      <c r="K271" s="20">
        <v>2366.16</v>
      </c>
      <c r="L271" s="20">
        <v>0</v>
      </c>
      <c r="M271" s="5">
        <v>44666</v>
      </c>
    </row>
    <row r="272" spans="6:13" x14ac:dyDescent="0.25">
      <c r="F272" s="120" t="s">
        <v>651</v>
      </c>
      <c r="G272" s="20">
        <v>1867.05</v>
      </c>
      <c r="H272" s="5">
        <v>44666.516400462962</v>
      </c>
      <c r="I272" s="120"/>
      <c r="J272" s="120" t="s">
        <v>652</v>
      </c>
      <c r="K272" s="20">
        <v>1867.05</v>
      </c>
      <c r="L272" s="20">
        <v>0</v>
      </c>
      <c r="M272" s="5">
        <v>44666</v>
      </c>
    </row>
    <row r="273" spans="6:13" x14ac:dyDescent="0.25">
      <c r="F273" s="120" t="s">
        <v>653</v>
      </c>
      <c r="G273" s="20">
        <v>374.2</v>
      </c>
      <c r="H273" s="5">
        <v>44666.516967592594</v>
      </c>
      <c r="I273" s="120"/>
      <c r="J273" s="120" t="s">
        <v>654</v>
      </c>
      <c r="K273" s="20">
        <v>374.2</v>
      </c>
      <c r="L273" s="20">
        <v>0</v>
      </c>
      <c r="M273" s="5">
        <v>44666</v>
      </c>
    </row>
    <row r="274" spans="6:13" x14ac:dyDescent="0.25">
      <c r="F274" s="120" t="s">
        <v>655</v>
      </c>
      <c r="G274" s="20">
        <v>1314.8</v>
      </c>
      <c r="H274" s="5">
        <v>44669.634166666663</v>
      </c>
      <c r="I274" s="120"/>
      <c r="J274" s="120" t="s">
        <v>132</v>
      </c>
      <c r="K274" s="20">
        <v>1314.8</v>
      </c>
      <c r="L274" s="20">
        <v>0</v>
      </c>
      <c r="M274" s="5">
        <v>44669</v>
      </c>
    </row>
    <row r="275" spans="6:13" x14ac:dyDescent="0.25">
      <c r="F275" s="120" t="s">
        <v>656</v>
      </c>
      <c r="G275" s="20">
        <v>524.95000000000005</v>
      </c>
      <c r="H275" s="5">
        <v>44669.634675925925</v>
      </c>
      <c r="I275" s="120"/>
      <c r="J275" s="120" t="s">
        <v>130</v>
      </c>
      <c r="K275" s="20">
        <v>524.95000000000005</v>
      </c>
      <c r="L275" s="20">
        <v>0</v>
      </c>
      <c r="M275" s="5">
        <v>44669</v>
      </c>
    </row>
    <row r="276" spans="6:13" x14ac:dyDescent="0.25">
      <c r="F276" s="120" t="s">
        <v>657</v>
      </c>
      <c r="G276" s="20">
        <v>1253.74</v>
      </c>
      <c r="H276" s="5">
        <v>44669.635740740741</v>
      </c>
      <c r="I276" s="120"/>
      <c r="J276" s="120" t="s">
        <v>658</v>
      </c>
      <c r="K276" s="20">
        <v>1253.74</v>
      </c>
      <c r="L276" s="20">
        <v>0</v>
      </c>
      <c r="M276" s="5">
        <v>44669</v>
      </c>
    </row>
    <row r="277" spans="6:13" x14ac:dyDescent="0.25">
      <c r="F277" s="120" t="s">
        <v>659</v>
      </c>
      <c r="G277" s="20">
        <v>1623.15</v>
      </c>
      <c r="H277" s="5">
        <v>44669.636342592596</v>
      </c>
      <c r="I277" s="120"/>
      <c r="J277" s="120" t="s">
        <v>660</v>
      </c>
      <c r="K277" s="20">
        <v>1623.15</v>
      </c>
      <c r="L277" s="20">
        <v>0</v>
      </c>
      <c r="M277" s="5">
        <v>44669</v>
      </c>
    </row>
    <row r="278" spans="6:13" x14ac:dyDescent="0.25">
      <c r="F278" s="120" t="s">
        <v>661</v>
      </c>
      <c r="G278" s="20">
        <v>485.13</v>
      </c>
      <c r="H278" s="5">
        <v>44669.636874999997</v>
      </c>
      <c r="I278" s="120"/>
      <c r="J278" s="120" t="s">
        <v>662</v>
      </c>
      <c r="K278" s="20">
        <v>485.13</v>
      </c>
      <c r="L278" s="20">
        <v>0</v>
      </c>
      <c r="M278" s="5">
        <v>44669</v>
      </c>
    </row>
    <row r="279" spans="6:13" x14ac:dyDescent="0.25">
      <c r="F279" s="120" t="s">
        <v>663</v>
      </c>
      <c r="G279" s="20">
        <v>417.3</v>
      </c>
      <c r="H279" s="5">
        <v>44669.637627314813</v>
      </c>
      <c r="I279" s="120"/>
      <c r="J279" s="120" t="s">
        <v>664</v>
      </c>
      <c r="K279" s="20">
        <v>417.3</v>
      </c>
      <c r="L279" s="20">
        <v>71.95</v>
      </c>
      <c r="M279" s="5">
        <v>44669</v>
      </c>
    </row>
    <row r="280" spans="6:13" x14ac:dyDescent="0.25">
      <c r="F280" s="120" t="s">
        <v>665</v>
      </c>
      <c r="G280" s="20">
        <v>455.46</v>
      </c>
      <c r="H280" s="5">
        <v>44669.638055555559</v>
      </c>
      <c r="I280" s="120"/>
      <c r="J280" s="120" t="s">
        <v>666</v>
      </c>
      <c r="K280" s="20">
        <v>455.46</v>
      </c>
      <c r="L280" s="20">
        <v>35</v>
      </c>
      <c r="M280" s="5">
        <v>44669</v>
      </c>
    </row>
    <row r="281" spans="6:13" x14ac:dyDescent="0.25">
      <c r="F281" s="120" t="s">
        <v>667</v>
      </c>
      <c r="G281" s="20">
        <v>486.63</v>
      </c>
      <c r="H281" s="5">
        <v>44669.638437499998</v>
      </c>
      <c r="I281" s="120"/>
      <c r="J281" s="120" t="s">
        <v>668</v>
      </c>
      <c r="K281" s="20">
        <v>486.63</v>
      </c>
      <c r="L281" s="20">
        <v>0</v>
      </c>
      <c r="M281" s="5">
        <v>44669</v>
      </c>
    </row>
    <row r="282" spans="6:13" x14ac:dyDescent="0.25">
      <c r="F282" s="120" t="s">
        <v>669</v>
      </c>
      <c r="G282" s="20">
        <v>197.44</v>
      </c>
      <c r="H282" s="5">
        <v>44669.639525462961</v>
      </c>
      <c r="I282" s="120"/>
      <c r="J282" s="120" t="s">
        <v>670</v>
      </c>
      <c r="K282" s="20">
        <v>197.44</v>
      </c>
      <c r="L282" s="20">
        <v>0</v>
      </c>
      <c r="M282" s="5">
        <v>44669</v>
      </c>
    </row>
    <row r="283" spans="6:13" x14ac:dyDescent="0.25">
      <c r="F283" s="120" t="s">
        <v>671</v>
      </c>
      <c r="G283" s="20">
        <v>421.84</v>
      </c>
      <c r="H283" s="5">
        <v>44669.639953703707</v>
      </c>
      <c r="I283" s="120"/>
      <c r="J283" s="120" t="s">
        <v>672</v>
      </c>
      <c r="K283" s="20">
        <v>421.84</v>
      </c>
      <c r="L283" s="20">
        <v>0</v>
      </c>
      <c r="M283" s="5">
        <v>44669</v>
      </c>
    </row>
    <row r="284" spans="6:13" x14ac:dyDescent="0.25">
      <c r="F284" s="120" t="s">
        <v>673</v>
      </c>
      <c r="G284" s="20">
        <v>234.94</v>
      </c>
      <c r="H284" s="5">
        <v>44669.640405092592</v>
      </c>
      <c r="I284" s="120"/>
      <c r="J284" s="120" t="s">
        <v>674</v>
      </c>
      <c r="K284" s="20">
        <v>234.94</v>
      </c>
      <c r="L284" s="20">
        <v>0</v>
      </c>
      <c r="M284" s="5">
        <v>44669</v>
      </c>
    </row>
    <row r="285" spans="6:13" x14ac:dyDescent="0.25">
      <c r="F285" s="120" t="s">
        <v>675</v>
      </c>
      <c r="G285" s="20">
        <v>317.23</v>
      </c>
      <c r="H285" s="5">
        <v>44669.641030092593</v>
      </c>
      <c r="I285" s="120"/>
      <c r="J285" s="120" t="s">
        <v>676</v>
      </c>
      <c r="K285" s="20">
        <v>317.23</v>
      </c>
      <c r="L285" s="20">
        <v>0</v>
      </c>
      <c r="M285" s="5">
        <v>44669</v>
      </c>
    </row>
    <row r="286" spans="6:13" x14ac:dyDescent="0.25">
      <c r="F286" s="120" t="s">
        <v>677</v>
      </c>
      <c r="G286" s="20">
        <v>484.77</v>
      </c>
      <c r="H286" s="5">
        <v>44669.641435185185</v>
      </c>
      <c r="I286" s="120"/>
      <c r="J286" s="120" t="s">
        <v>678</v>
      </c>
      <c r="K286" s="20">
        <v>484.77</v>
      </c>
      <c r="L286" s="20">
        <v>0</v>
      </c>
      <c r="M286" s="5">
        <v>44669</v>
      </c>
    </row>
    <row r="287" spans="6:13" x14ac:dyDescent="0.25">
      <c r="F287" s="120" t="s">
        <v>679</v>
      </c>
      <c r="G287" s="20">
        <v>530.73</v>
      </c>
      <c r="H287" s="5">
        <v>44669.641782407409</v>
      </c>
      <c r="I287" s="120"/>
      <c r="J287" s="120" t="s">
        <v>680</v>
      </c>
      <c r="K287" s="20">
        <v>530.73</v>
      </c>
      <c r="L287" s="20">
        <v>0</v>
      </c>
      <c r="M287" s="5">
        <v>44669</v>
      </c>
    </row>
    <row r="288" spans="6:13" x14ac:dyDescent="0.25">
      <c r="F288" s="120" t="s">
        <v>681</v>
      </c>
      <c r="G288" s="20">
        <v>233.78</v>
      </c>
      <c r="H288" s="5">
        <v>44669.642164351855</v>
      </c>
      <c r="I288" s="120"/>
      <c r="J288" s="120" t="s">
        <v>682</v>
      </c>
      <c r="K288" s="20">
        <v>233.78</v>
      </c>
      <c r="L288" s="20">
        <v>0</v>
      </c>
      <c r="M288" s="5">
        <v>44669</v>
      </c>
    </row>
    <row r="289" spans="6:13" x14ac:dyDescent="0.25">
      <c r="F289" s="120" t="s">
        <v>683</v>
      </c>
      <c r="G289" s="20">
        <v>153.11000000000001</v>
      </c>
      <c r="H289" s="5">
        <v>44669.642500000002</v>
      </c>
      <c r="I289" s="120"/>
      <c r="J289" s="120" t="s">
        <v>684</v>
      </c>
      <c r="K289" s="20">
        <v>153.11000000000001</v>
      </c>
      <c r="L289" s="20">
        <v>0</v>
      </c>
      <c r="M289" s="5">
        <v>44669</v>
      </c>
    </row>
    <row r="290" spans="6:13" x14ac:dyDescent="0.25">
      <c r="F290" s="120" t="s">
        <v>685</v>
      </c>
      <c r="G290" s="20">
        <v>401.8</v>
      </c>
      <c r="H290" s="5">
        <v>44669.642870370371</v>
      </c>
      <c r="I290" s="120"/>
      <c r="J290" s="120" t="s">
        <v>686</v>
      </c>
      <c r="K290" s="20">
        <v>401.8</v>
      </c>
      <c r="L290" s="20">
        <v>0</v>
      </c>
      <c r="M290" s="5">
        <v>44669</v>
      </c>
    </row>
    <row r="291" spans="6:13" x14ac:dyDescent="0.25">
      <c r="F291" s="120" t="s">
        <v>687</v>
      </c>
      <c r="G291" s="20">
        <v>5077.9799999999996</v>
      </c>
      <c r="H291" s="5">
        <v>44670.16605324074</v>
      </c>
      <c r="I291" s="120"/>
      <c r="J291" s="120" t="s">
        <v>688</v>
      </c>
      <c r="K291" s="20">
        <v>5077.9799999999996</v>
      </c>
      <c r="L291" s="20">
        <v>0</v>
      </c>
      <c r="M291" s="5">
        <v>44670</v>
      </c>
    </row>
    <row r="292" spans="6:13" x14ac:dyDescent="0.25">
      <c r="F292" s="120" t="s">
        <v>689</v>
      </c>
      <c r="G292" s="20">
        <v>975</v>
      </c>
      <c r="H292" s="5">
        <v>44670.16615740741</v>
      </c>
      <c r="I292" s="120"/>
      <c r="J292" s="120" t="s">
        <v>688</v>
      </c>
      <c r="K292" s="20">
        <v>975</v>
      </c>
      <c r="L292" s="20">
        <v>0</v>
      </c>
      <c r="M292" s="5">
        <v>44670</v>
      </c>
    </row>
    <row r="293" spans="6:13" x14ac:dyDescent="0.25">
      <c r="F293" s="120" t="s">
        <v>690</v>
      </c>
      <c r="G293" s="20">
        <v>13.67</v>
      </c>
      <c r="H293" s="5">
        <v>44670.166192129633</v>
      </c>
      <c r="I293" s="120"/>
      <c r="J293" s="120" t="s">
        <v>688</v>
      </c>
      <c r="K293" s="20">
        <v>13.67</v>
      </c>
      <c r="L293" s="20">
        <v>0</v>
      </c>
      <c r="M293" s="5">
        <v>44670</v>
      </c>
    </row>
    <row r="294" spans="6:13" x14ac:dyDescent="0.25">
      <c r="F294" s="120" t="s">
        <v>691</v>
      </c>
      <c r="G294" s="20">
        <v>4921.62</v>
      </c>
      <c r="H294" s="5">
        <v>44673.396018518521</v>
      </c>
      <c r="I294" s="120"/>
      <c r="J294" s="120" t="s">
        <v>216</v>
      </c>
      <c r="K294" s="20">
        <v>4921.62</v>
      </c>
      <c r="L294" s="20">
        <v>59.99</v>
      </c>
      <c r="M294" s="5">
        <v>44673</v>
      </c>
    </row>
    <row r="295" spans="6:13" x14ac:dyDescent="0.25">
      <c r="F295" s="120" t="s">
        <v>692</v>
      </c>
      <c r="G295" s="20">
        <v>4872.17</v>
      </c>
      <c r="H295" s="5">
        <v>44673.396631944444</v>
      </c>
      <c r="I295" s="120"/>
      <c r="J295" s="120" t="s">
        <v>236</v>
      </c>
      <c r="K295" s="20">
        <v>4872.17</v>
      </c>
      <c r="L295" s="20">
        <v>0</v>
      </c>
      <c r="M295" s="5">
        <v>44673</v>
      </c>
    </row>
    <row r="296" spans="6:13" x14ac:dyDescent="0.25">
      <c r="F296" s="120" t="s">
        <v>693</v>
      </c>
      <c r="G296" s="20">
        <v>13491.61</v>
      </c>
      <c r="H296" s="5">
        <v>44673.397199074076</v>
      </c>
      <c r="I296" s="120"/>
      <c r="J296" s="120" t="s">
        <v>694</v>
      </c>
      <c r="K296" s="20">
        <v>13491.61</v>
      </c>
      <c r="L296" s="20">
        <v>0</v>
      </c>
      <c r="M296" s="5">
        <v>44673</v>
      </c>
    </row>
    <row r="297" spans="6:13" x14ac:dyDescent="0.25">
      <c r="F297" s="120" t="s">
        <v>695</v>
      </c>
      <c r="G297" s="20">
        <v>730.78</v>
      </c>
      <c r="H297" s="5">
        <v>44673.469224537039</v>
      </c>
      <c r="I297" s="120"/>
      <c r="J297" s="120" t="s">
        <v>132</v>
      </c>
      <c r="K297" s="20">
        <v>730.78</v>
      </c>
      <c r="L297" s="20">
        <v>0</v>
      </c>
      <c r="M297" s="5">
        <v>44673</v>
      </c>
    </row>
    <row r="298" spans="6:13" x14ac:dyDescent="0.25">
      <c r="F298" s="120" t="s">
        <v>696</v>
      </c>
      <c r="G298" s="20">
        <v>744.42</v>
      </c>
      <c r="H298" s="5">
        <v>44673.471180555556</v>
      </c>
      <c r="I298" s="120"/>
      <c r="J298" s="120" t="s">
        <v>130</v>
      </c>
      <c r="K298" s="20">
        <v>744.42</v>
      </c>
      <c r="L298" s="20">
        <v>0</v>
      </c>
      <c r="M298" s="5">
        <v>44673</v>
      </c>
    </row>
    <row r="299" spans="6:13" x14ac:dyDescent="0.25">
      <c r="F299" s="120" t="s">
        <v>697</v>
      </c>
      <c r="G299" s="20">
        <v>982.62</v>
      </c>
      <c r="H299" s="5">
        <v>44673.47148148148</v>
      </c>
      <c r="I299" s="120"/>
      <c r="J299" s="120" t="s">
        <v>188</v>
      </c>
      <c r="K299" s="20">
        <v>982.62</v>
      </c>
      <c r="L299" s="20">
        <v>0</v>
      </c>
      <c r="M299" s="5">
        <v>44673</v>
      </c>
    </row>
    <row r="300" spans="6:13" x14ac:dyDescent="0.25">
      <c r="F300" s="120" t="s">
        <v>698</v>
      </c>
      <c r="G300" s="20">
        <v>223.48</v>
      </c>
      <c r="H300" s="5">
        <v>44673.471863425926</v>
      </c>
      <c r="I300" s="120"/>
      <c r="J300" s="120" t="s">
        <v>699</v>
      </c>
      <c r="K300" s="20">
        <v>223.48</v>
      </c>
      <c r="L300" s="20">
        <v>0</v>
      </c>
      <c r="M300" s="5">
        <v>44673</v>
      </c>
    </row>
    <row r="301" spans="6:13" x14ac:dyDescent="0.25">
      <c r="F301" s="120" t="s">
        <v>700</v>
      </c>
      <c r="G301" s="20">
        <v>31.5</v>
      </c>
      <c r="H301" s="5">
        <v>44673.47452546296</v>
      </c>
      <c r="I301" s="120"/>
      <c r="J301" s="120" t="s">
        <v>430</v>
      </c>
      <c r="K301" s="20">
        <v>31.5</v>
      </c>
      <c r="L301" s="20">
        <v>0</v>
      </c>
      <c r="M301" s="5">
        <v>44673</v>
      </c>
    </row>
    <row r="302" spans="6:13" x14ac:dyDescent="0.25">
      <c r="F302" s="120" t="s">
        <v>701</v>
      </c>
      <c r="G302" s="20">
        <v>201.55</v>
      </c>
      <c r="H302" s="5">
        <v>44676.474421296298</v>
      </c>
      <c r="I302" s="120"/>
      <c r="J302" s="120" t="s">
        <v>132</v>
      </c>
      <c r="K302" s="20">
        <v>201.55</v>
      </c>
      <c r="L302" s="20">
        <v>0</v>
      </c>
      <c r="M302" s="5">
        <v>44676</v>
      </c>
    </row>
    <row r="303" spans="6:13" x14ac:dyDescent="0.25">
      <c r="F303" s="120" t="s">
        <v>702</v>
      </c>
      <c r="G303" s="20">
        <v>455.43</v>
      </c>
      <c r="H303" s="5">
        <v>44676.474756944444</v>
      </c>
      <c r="I303" s="120"/>
      <c r="J303" s="120" t="s">
        <v>130</v>
      </c>
      <c r="K303" s="20">
        <v>455.43</v>
      </c>
      <c r="L303" s="20">
        <v>0</v>
      </c>
      <c r="M303" s="5">
        <v>44676</v>
      </c>
    </row>
    <row r="304" spans="6:13" x14ac:dyDescent="0.25">
      <c r="F304" s="120" t="s">
        <v>703</v>
      </c>
      <c r="G304" s="20">
        <v>715.44</v>
      </c>
      <c r="H304" s="5">
        <v>44677.163576388892</v>
      </c>
      <c r="I304" s="120"/>
      <c r="J304" s="120" t="s">
        <v>704</v>
      </c>
      <c r="K304" s="20">
        <v>715.44</v>
      </c>
      <c r="L304" s="20">
        <v>0</v>
      </c>
      <c r="M304" s="5">
        <v>44677</v>
      </c>
    </row>
    <row r="305" spans="6:13" x14ac:dyDescent="0.25">
      <c r="F305" s="120" t="s">
        <v>705</v>
      </c>
      <c r="G305" s="20">
        <v>195.03</v>
      </c>
      <c r="H305" s="5">
        <v>44677.163599537038</v>
      </c>
      <c r="I305" s="120"/>
      <c r="J305" s="120" t="s">
        <v>704</v>
      </c>
      <c r="K305" s="20">
        <v>195.03</v>
      </c>
      <c r="L305" s="20">
        <v>0</v>
      </c>
      <c r="M305" s="5">
        <v>44677</v>
      </c>
    </row>
    <row r="306" spans="6:13" x14ac:dyDescent="0.25">
      <c r="F306" s="120" t="s">
        <v>706</v>
      </c>
      <c r="G306" s="20">
        <v>532.98</v>
      </c>
      <c r="H306" s="5">
        <v>44677.163599537038</v>
      </c>
      <c r="I306" s="120"/>
      <c r="J306" s="120" t="s">
        <v>704</v>
      </c>
      <c r="K306" s="20">
        <v>532.98</v>
      </c>
      <c r="L306" s="20">
        <v>0</v>
      </c>
      <c r="M306" s="5">
        <v>44677</v>
      </c>
    </row>
    <row r="307" spans="6:13" x14ac:dyDescent="0.25">
      <c r="F307" s="120" t="s">
        <v>707</v>
      </c>
      <c r="G307" s="20">
        <v>1279.97</v>
      </c>
      <c r="H307" s="5">
        <v>44680.56695601852</v>
      </c>
      <c r="I307" s="120"/>
      <c r="J307" s="120" t="s">
        <v>708</v>
      </c>
      <c r="K307" s="20">
        <v>1279.97</v>
      </c>
      <c r="L307" s="20">
        <v>0</v>
      </c>
      <c r="M307" s="5">
        <v>44680</v>
      </c>
    </row>
    <row r="308" spans="6:13" x14ac:dyDescent="0.25">
      <c r="F308" s="120" t="s">
        <v>709</v>
      </c>
      <c r="G308" s="20">
        <v>897.64</v>
      </c>
      <c r="H308" s="5">
        <v>44680.571423611109</v>
      </c>
      <c r="I308" s="120"/>
      <c r="J308" s="120" t="s">
        <v>132</v>
      </c>
      <c r="K308" s="20">
        <v>897.64</v>
      </c>
      <c r="L308" s="20">
        <v>0</v>
      </c>
      <c r="M308" s="5">
        <v>44680</v>
      </c>
    </row>
    <row r="309" spans="6:13" x14ac:dyDescent="0.25">
      <c r="F309" s="120" t="s">
        <v>710</v>
      </c>
      <c r="G309" s="20">
        <v>1682.73</v>
      </c>
      <c r="H309" s="5">
        <v>44680.571840277778</v>
      </c>
      <c r="I309" s="120"/>
      <c r="J309" s="120" t="s">
        <v>132</v>
      </c>
      <c r="K309" s="20">
        <v>1682.73</v>
      </c>
      <c r="L309" s="20">
        <v>0</v>
      </c>
      <c r="M309" s="5">
        <v>44680</v>
      </c>
    </row>
    <row r="310" spans="6:13" x14ac:dyDescent="0.25">
      <c r="F310" s="120" t="s">
        <v>711</v>
      </c>
      <c r="G310" s="20">
        <v>409.47</v>
      </c>
      <c r="H310" s="5">
        <v>44680.572476851848</v>
      </c>
      <c r="I310" s="120"/>
      <c r="J310" s="120" t="s">
        <v>130</v>
      </c>
      <c r="K310" s="20">
        <v>409.47</v>
      </c>
      <c r="L310" s="20">
        <v>0</v>
      </c>
      <c r="M310" s="5">
        <v>44680</v>
      </c>
    </row>
    <row r="311" spans="6:13" x14ac:dyDescent="0.25">
      <c r="F311" s="120" t="s">
        <v>712</v>
      </c>
      <c r="G311" s="20">
        <v>1275.8699999999999</v>
      </c>
      <c r="H311" s="5">
        <v>44680.572962962964</v>
      </c>
      <c r="I311" s="120"/>
      <c r="J311" s="120" t="s">
        <v>130</v>
      </c>
      <c r="K311" s="20">
        <v>1275.8699999999999</v>
      </c>
      <c r="L311" s="20">
        <v>0</v>
      </c>
      <c r="M311" s="5">
        <v>44680</v>
      </c>
    </row>
    <row r="312" spans="6:13" x14ac:dyDescent="0.25">
      <c r="F312" s="120" t="s">
        <v>713</v>
      </c>
      <c r="G312" s="20">
        <v>1845.93</v>
      </c>
      <c r="H312" s="5">
        <v>44680.573368055557</v>
      </c>
      <c r="I312" s="120"/>
      <c r="J312" s="120" t="s">
        <v>714</v>
      </c>
      <c r="K312" s="20">
        <v>1845.93</v>
      </c>
      <c r="L312" s="20">
        <v>0</v>
      </c>
      <c r="M312" s="5">
        <v>44680</v>
      </c>
    </row>
    <row r="313" spans="6:13" x14ac:dyDescent="0.25">
      <c r="F313" s="120" t="s">
        <v>715</v>
      </c>
      <c r="G313" s="20">
        <v>500.09</v>
      </c>
      <c r="H313" s="5">
        <v>44680.573842592596</v>
      </c>
      <c r="I313" s="120"/>
      <c r="J313" s="120" t="s">
        <v>216</v>
      </c>
      <c r="K313" s="20">
        <v>500.09</v>
      </c>
      <c r="L313" s="20">
        <v>77.22</v>
      </c>
      <c r="M313" s="5">
        <v>44680</v>
      </c>
    </row>
    <row r="314" spans="6:13" x14ac:dyDescent="0.25">
      <c r="F314" s="120" t="s">
        <v>716</v>
      </c>
      <c r="G314" s="20">
        <v>643.17999999999995</v>
      </c>
      <c r="H314" s="5">
        <v>44680.574305555558</v>
      </c>
      <c r="I314" s="120"/>
      <c r="J314" s="120" t="s">
        <v>188</v>
      </c>
      <c r="K314" s="20">
        <v>643.17999999999995</v>
      </c>
      <c r="L314" s="20">
        <v>0</v>
      </c>
      <c r="M314" s="5">
        <v>44680</v>
      </c>
    </row>
    <row r="315" spans="6:13" x14ac:dyDescent="0.25">
      <c r="F315" s="120" t="s">
        <v>717</v>
      </c>
      <c r="G315" s="20">
        <v>4538.5200000000004</v>
      </c>
      <c r="H315" s="5">
        <v>44680.574861111112</v>
      </c>
      <c r="I315" s="120"/>
      <c r="J315" s="120" t="s">
        <v>236</v>
      </c>
      <c r="K315" s="20">
        <v>4538.5200000000004</v>
      </c>
      <c r="L315" s="20">
        <v>0</v>
      </c>
      <c r="M315" s="5">
        <v>44680</v>
      </c>
    </row>
    <row r="316" spans="6:13" x14ac:dyDescent="0.25">
      <c r="F316" s="120" t="s">
        <v>718</v>
      </c>
      <c r="G316" s="20">
        <v>1166.07</v>
      </c>
      <c r="H316" s="5">
        <v>44680.575300925928</v>
      </c>
      <c r="I316" s="120"/>
      <c r="J316" s="120" t="s">
        <v>719</v>
      </c>
      <c r="K316" s="20">
        <v>1166.07</v>
      </c>
      <c r="L316" s="20">
        <v>0</v>
      </c>
      <c r="M316" s="5">
        <v>44680</v>
      </c>
    </row>
    <row r="317" spans="6:13" x14ac:dyDescent="0.25">
      <c r="F317" s="120" t="s">
        <v>720</v>
      </c>
      <c r="G317" s="20">
        <v>1444.63</v>
      </c>
      <c r="H317" s="5">
        <v>44680.575694444444</v>
      </c>
      <c r="I317" s="120"/>
      <c r="J317" s="120" t="s">
        <v>721</v>
      </c>
      <c r="K317" s="20">
        <v>1444.63</v>
      </c>
      <c r="L317" s="20">
        <v>0</v>
      </c>
      <c r="M317" s="5">
        <v>44680</v>
      </c>
    </row>
    <row r="318" spans="6:13" x14ac:dyDescent="0.25">
      <c r="F318" s="120" t="s">
        <v>722</v>
      </c>
      <c r="G318" s="20">
        <v>356.87</v>
      </c>
      <c r="H318" s="5">
        <v>44680.576099537036</v>
      </c>
      <c r="I318" s="120"/>
      <c r="J318" s="120" t="s">
        <v>723</v>
      </c>
      <c r="K318" s="20">
        <v>356.87</v>
      </c>
      <c r="L318" s="20">
        <v>0</v>
      </c>
      <c r="M318" s="5">
        <v>44680</v>
      </c>
    </row>
    <row r="319" spans="6:13" x14ac:dyDescent="0.25">
      <c r="F319" s="120" t="s">
        <v>724</v>
      </c>
      <c r="G319" s="20">
        <v>372.12</v>
      </c>
      <c r="H319" s="5">
        <v>44680.576469907406</v>
      </c>
      <c r="I319" s="120"/>
      <c r="J319" s="120" t="s">
        <v>725</v>
      </c>
      <c r="K319" s="20">
        <v>372.12</v>
      </c>
      <c r="L319" s="20">
        <v>0</v>
      </c>
      <c r="M319" s="5">
        <v>44680</v>
      </c>
    </row>
    <row r="320" spans="6:13" x14ac:dyDescent="0.25">
      <c r="F320" s="120" t="s">
        <v>726</v>
      </c>
      <c r="G320" s="20">
        <v>1005.66</v>
      </c>
      <c r="H320" s="5">
        <v>44680.576886574076</v>
      </c>
      <c r="I320" s="120"/>
      <c r="J320" s="120" t="s">
        <v>727</v>
      </c>
      <c r="K320" s="20">
        <v>1005.66</v>
      </c>
      <c r="L320" s="20">
        <v>0</v>
      </c>
      <c r="M320" s="5">
        <v>44680</v>
      </c>
    </row>
    <row r="321" spans="6:13" x14ac:dyDescent="0.25">
      <c r="F321" s="120" t="s">
        <v>728</v>
      </c>
      <c r="G321" s="20">
        <v>373.53</v>
      </c>
      <c r="H321" s="5">
        <v>44680.577337962961</v>
      </c>
      <c r="I321" s="120"/>
      <c r="J321" s="120" t="s">
        <v>729</v>
      </c>
      <c r="K321" s="20">
        <v>373.53</v>
      </c>
      <c r="L321" s="20">
        <v>0</v>
      </c>
      <c r="M321" s="5">
        <v>44680</v>
      </c>
    </row>
    <row r="322" spans="6:13" x14ac:dyDescent="0.25">
      <c r="F322" s="120" t="s">
        <v>730</v>
      </c>
      <c r="G322" s="20">
        <v>87.92</v>
      </c>
      <c r="H322" s="5">
        <v>44680.578958333332</v>
      </c>
      <c r="I322" s="120"/>
      <c r="J322" s="120" t="s">
        <v>172</v>
      </c>
      <c r="K322" s="20">
        <v>87.92</v>
      </c>
      <c r="L322" s="20">
        <v>0</v>
      </c>
      <c r="M322" s="5">
        <v>44680</v>
      </c>
    </row>
    <row r="323" spans="6:13" x14ac:dyDescent="0.25">
      <c r="F323" s="120" t="s">
        <v>731</v>
      </c>
      <c r="G323" s="20">
        <v>134.96</v>
      </c>
      <c r="H323" s="5">
        <v>44680.579953703702</v>
      </c>
      <c r="I323" s="120"/>
      <c r="J323" s="120" t="s">
        <v>161</v>
      </c>
      <c r="K323" s="20">
        <v>134.96</v>
      </c>
      <c r="L323" s="20">
        <v>0</v>
      </c>
      <c r="M323" s="5">
        <v>44680</v>
      </c>
    </row>
    <row r="324" spans="6:13" x14ac:dyDescent="0.25">
      <c r="G324" s="53"/>
      <c r="H324" s="21"/>
      <c r="K324" s="53"/>
      <c r="L324" s="53"/>
      <c r="M324" s="21"/>
    </row>
    <row r="325" spans="6:13" x14ac:dyDescent="0.25">
      <c r="G325" s="53"/>
      <c r="H325" s="21"/>
      <c r="K325" s="53"/>
      <c r="L325" s="53"/>
      <c r="M325" s="21"/>
    </row>
    <row r="326" spans="6:13" x14ac:dyDescent="0.25">
      <c r="G326" s="53"/>
      <c r="H326" s="21"/>
      <c r="K326" s="53"/>
      <c r="L326" s="53"/>
      <c r="M326" s="21"/>
    </row>
    <row r="327" spans="6:13" x14ac:dyDescent="0.25">
      <c r="G327" s="53"/>
      <c r="H327" s="21"/>
      <c r="K327" s="53"/>
      <c r="L327" s="53"/>
      <c r="M327" s="21"/>
    </row>
    <row r="328" spans="6:13" x14ac:dyDescent="0.25">
      <c r="G328" s="53"/>
      <c r="H328" s="21"/>
      <c r="K328" s="53"/>
      <c r="L328" s="53"/>
      <c r="M328" s="21"/>
    </row>
    <row r="329" spans="6:13" x14ac:dyDescent="0.25">
      <c r="G329" s="62">
        <f>SUM(G5:G328)</f>
        <v>518778.78999999986</v>
      </c>
      <c r="H329" s="21"/>
      <c r="K329" s="62">
        <f>SUM(K5:K328)</f>
        <v>518778.78999999986</v>
      </c>
      <c r="L329" s="62">
        <f>SUM(L5:L328)</f>
        <v>40855.719999999994</v>
      </c>
    </row>
    <row r="330" spans="6:13" x14ac:dyDescent="0.25">
      <c r="G330" s="62"/>
      <c r="H330" s="21"/>
      <c r="K330" s="62"/>
      <c r="L330" s="62"/>
    </row>
    <row r="331" spans="6:13" x14ac:dyDescent="0.25">
      <c r="G331" s="62"/>
      <c r="H331" s="21"/>
      <c r="K331" s="62"/>
      <c r="L331" s="62"/>
    </row>
    <row r="332" spans="6:13" x14ac:dyDescent="0.25">
      <c r="G332" s="62"/>
      <c r="H332" s="21"/>
      <c r="K332" s="62"/>
      <c r="L332" s="62"/>
    </row>
    <row r="333" spans="6:13" x14ac:dyDescent="0.25">
      <c r="G333" s="62"/>
      <c r="H333" s="21"/>
      <c r="K333" s="62"/>
      <c r="L333" s="62"/>
    </row>
    <row r="334" spans="6:13" x14ac:dyDescent="0.25">
      <c r="G334" s="62"/>
      <c r="H334" s="21"/>
      <c r="K334" s="62"/>
      <c r="L334" s="62"/>
    </row>
    <row r="335" spans="6:13" x14ac:dyDescent="0.25">
      <c r="G335" s="62"/>
      <c r="H335" s="21"/>
      <c r="K335" s="62"/>
      <c r="L335" s="62"/>
    </row>
    <row r="336" spans="6:13" x14ac:dyDescent="0.25">
      <c r="G336" s="62"/>
      <c r="H336" s="21"/>
      <c r="K336" s="62"/>
      <c r="L336" s="62"/>
    </row>
    <row r="337" spans="7:12" x14ac:dyDescent="0.25">
      <c r="G337" s="62"/>
      <c r="H337" s="21"/>
      <c r="K337" s="62"/>
      <c r="L337" s="62"/>
    </row>
    <row r="338" spans="7:12" x14ac:dyDescent="0.25">
      <c r="G338" s="62"/>
      <c r="H338" s="21"/>
      <c r="K338" s="62"/>
      <c r="L338" s="62"/>
    </row>
    <row r="339" spans="7:12" x14ac:dyDescent="0.25">
      <c r="G339" s="62"/>
      <c r="H339" s="21"/>
      <c r="K339" s="62"/>
      <c r="L339" s="62"/>
    </row>
    <row r="340" spans="7:12" x14ac:dyDescent="0.25">
      <c r="G340" s="62"/>
      <c r="H340" s="21"/>
      <c r="K340" s="62"/>
      <c r="L340" s="62"/>
    </row>
    <row r="341" spans="7:12" x14ac:dyDescent="0.25">
      <c r="G341" s="62"/>
      <c r="H341" s="21"/>
      <c r="K341" s="62"/>
      <c r="L341" s="62"/>
    </row>
    <row r="342" spans="7:12" x14ac:dyDescent="0.25">
      <c r="G342" s="62"/>
      <c r="H342" s="21"/>
      <c r="K342" s="62"/>
      <c r="L342" s="62"/>
    </row>
    <row r="343" spans="7:12" x14ac:dyDescent="0.25">
      <c r="G343" s="62"/>
      <c r="H343" s="21"/>
      <c r="K343" s="62"/>
      <c r="L343" s="62"/>
    </row>
    <row r="344" spans="7:12" x14ac:dyDescent="0.25">
      <c r="G344" s="62"/>
      <c r="H344" s="21"/>
      <c r="K344" s="62"/>
      <c r="L344" s="62"/>
    </row>
    <row r="345" spans="7:12" x14ac:dyDescent="0.25">
      <c r="G345" s="62"/>
      <c r="H345" s="21"/>
      <c r="K345" s="62"/>
      <c r="L345" s="62"/>
    </row>
    <row r="346" spans="7:12" x14ac:dyDescent="0.25">
      <c r="G346" s="62"/>
      <c r="H346" s="21"/>
      <c r="K346" s="62"/>
      <c r="L346" s="62"/>
    </row>
    <row r="347" spans="7:12" x14ac:dyDescent="0.25">
      <c r="G347" s="62"/>
      <c r="H347" s="21"/>
      <c r="K347" s="62"/>
      <c r="L347" s="62"/>
    </row>
    <row r="348" spans="7:12" x14ac:dyDescent="0.25">
      <c r="G348" s="62"/>
      <c r="H348" s="21"/>
      <c r="K348" s="62"/>
      <c r="L348" s="62"/>
    </row>
    <row r="349" spans="7:12" x14ac:dyDescent="0.25">
      <c r="G349" s="62"/>
      <c r="H349" s="21"/>
      <c r="K349" s="62"/>
      <c r="L349" s="62"/>
    </row>
    <row r="350" spans="7:12" x14ac:dyDescent="0.25">
      <c r="G350" s="62"/>
      <c r="H350" s="21"/>
      <c r="K350" s="62"/>
      <c r="L350" s="62"/>
    </row>
    <row r="351" spans="7:12" x14ac:dyDescent="0.25">
      <c r="G351" s="62"/>
      <c r="H351" s="21"/>
      <c r="K351" s="62"/>
      <c r="L351" s="62"/>
    </row>
    <row r="352" spans="7:12" x14ac:dyDescent="0.25">
      <c r="G352" s="62"/>
      <c r="H352" s="21"/>
      <c r="K352" s="62"/>
      <c r="L352" s="62"/>
    </row>
    <row r="353" spans="7:12" x14ac:dyDescent="0.25">
      <c r="G353" s="62"/>
      <c r="H353" s="21"/>
      <c r="K353" s="62"/>
      <c r="L353" s="62"/>
    </row>
    <row r="354" spans="7:12" x14ac:dyDescent="0.25">
      <c r="G354" s="62"/>
      <c r="H354" s="21"/>
      <c r="K354" s="62"/>
      <c r="L354" s="62"/>
    </row>
    <row r="355" spans="7:12" x14ac:dyDescent="0.25">
      <c r="G355" s="62"/>
      <c r="H355" s="21"/>
      <c r="K355" s="62"/>
      <c r="L355" s="62"/>
    </row>
    <row r="356" spans="7:12" x14ac:dyDescent="0.25">
      <c r="G356" s="62"/>
      <c r="H356" s="21"/>
      <c r="K356" s="62"/>
      <c r="L356" s="62"/>
    </row>
    <row r="357" spans="7:12" x14ac:dyDescent="0.25">
      <c r="G357" s="62"/>
      <c r="H357" s="21"/>
      <c r="K357" s="62"/>
      <c r="L357" s="62"/>
    </row>
    <row r="358" spans="7:12" x14ac:dyDescent="0.25">
      <c r="G358" s="62"/>
      <c r="H358" s="21"/>
      <c r="K358" s="62"/>
      <c r="L358" s="62"/>
    </row>
    <row r="359" spans="7:12" x14ac:dyDescent="0.25">
      <c r="G359" s="62"/>
      <c r="H359" s="21"/>
      <c r="K359" s="62"/>
      <c r="L359" s="62"/>
    </row>
    <row r="360" spans="7:12" x14ac:dyDescent="0.25">
      <c r="G360" s="62"/>
      <c r="H360" s="21"/>
      <c r="K360" s="62"/>
      <c r="L360" s="62"/>
    </row>
    <row r="361" spans="7:12" x14ac:dyDescent="0.25">
      <c r="G361" s="62"/>
      <c r="H361" s="21"/>
      <c r="K361" s="62"/>
      <c r="L361" s="62"/>
    </row>
    <row r="362" spans="7:12" x14ac:dyDescent="0.25">
      <c r="G362" s="62"/>
      <c r="H362" s="21"/>
      <c r="K362" s="62"/>
      <c r="L362" s="62"/>
    </row>
    <row r="363" spans="7:12" x14ac:dyDescent="0.25">
      <c r="G363" s="62"/>
      <c r="H363" s="21"/>
      <c r="K363" s="62"/>
      <c r="L363" s="62"/>
    </row>
    <row r="364" spans="7:12" x14ac:dyDescent="0.25">
      <c r="G364" s="62"/>
      <c r="H364" s="21"/>
      <c r="K364" s="62"/>
      <c r="L364" s="62"/>
    </row>
    <row r="365" spans="7:12" x14ac:dyDescent="0.25">
      <c r="G365" s="62"/>
      <c r="H365" s="21"/>
      <c r="K365" s="62"/>
      <c r="L365" s="62"/>
    </row>
    <row r="366" spans="7:12" x14ac:dyDescent="0.25">
      <c r="G366" s="62"/>
      <c r="H366" s="21"/>
      <c r="K366" s="62"/>
      <c r="L366" s="62"/>
    </row>
    <row r="367" spans="7:12" x14ac:dyDescent="0.25">
      <c r="G367" s="62"/>
      <c r="H367" s="21"/>
      <c r="K367" s="62"/>
      <c r="L367" s="62"/>
    </row>
    <row r="368" spans="7:12" x14ac:dyDescent="0.25">
      <c r="G368" s="62"/>
      <c r="H368" s="21"/>
      <c r="K368" s="62"/>
      <c r="L368" s="62"/>
    </row>
    <row r="369" spans="7:12" x14ac:dyDescent="0.25">
      <c r="G369" s="62"/>
      <c r="H369" s="21"/>
      <c r="K369" s="62"/>
      <c r="L369" s="62"/>
    </row>
    <row r="370" spans="7:12" x14ac:dyDescent="0.25">
      <c r="G370" s="62"/>
      <c r="H370" s="21"/>
      <c r="K370" s="62"/>
      <c r="L370" s="62"/>
    </row>
    <row r="371" spans="7:12" x14ac:dyDescent="0.25">
      <c r="G371" s="62"/>
      <c r="H371" s="21"/>
      <c r="K371" s="62"/>
      <c r="L371" s="62"/>
    </row>
    <row r="372" spans="7:12" x14ac:dyDescent="0.25">
      <c r="G372" s="62"/>
      <c r="H372" s="21"/>
      <c r="K372" s="62"/>
      <c r="L372" s="62"/>
    </row>
    <row r="373" spans="7:12" x14ac:dyDescent="0.25">
      <c r="G373" s="62"/>
      <c r="H373" s="21"/>
      <c r="K373" s="62"/>
      <c r="L373" s="62"/>
    </row>
    <row r="374" spans="7:12" x14ac:dyDescent="0.25">
      <c r="G374" s="62"/>
      <c r="H374" s="21"/>
      <c r="K374" s="62"/>
      <c r="L374" s="62"/>
    </row>
    <row r="375" spans="7:12" x14ac:dyDescent="0.25">
      <c r="G375" s="62"/>
      <c r="H375" s="21"/>
      <c r="K375" s="62"/>
      <c r="L375" s="62"/>
    </row>
    <row r="376" spans="7:12" x14ac:dyDescent="0.25">
      <c r="G376" s="62"/>
      <c r="H376" s="21"/>
      <c r="K376" s="62"/>
      <c r="L376" s="62"/>
    </row>
    <row r="377" spans="7:12" x14ac:dyDescent="0.25">
      <c r="G377" s="62"/>
      <c r="H377" s="21"/>
      <c r="K377" s="62"/>
      <c r="L377" s="62"/>
    </row>
    <row r="378" spans="7:12" x14ac:dyDescent="0.25">
      <c r="G378" s="62"/>
      <c r="H378" s="21"/>
      <c r="K378" s="62"/>
      <c r="L378" s="62"/>
    </row>
    <row r="379" spans="7:12" x14ac:dyDescent="0.25">
      <c r="G379" s="62"/>
      <c r="H379" s="21"/>
      <c r="K379" s="62"/>
      <c r="L379" s="62"/>
    </row>
    <row r="380" spans="7:12" x14ac:dyDescent="0.25">
      <c r="G380" s="62"/>
      <c r="H380" s="21"/>
      <c r="K380" s="62"/>
      <c r="L380" s="62"/>
    </row>
    <row r="381" spans="7:12" x14ac:dyDescent="0.25">
      <c r="G381" s="62"/>
      <c r="H381" s="21"/>
      <c r="K381" s="62"/>
      <c r="L381" s="62"/>
    </row>
    <row r="382" spans="7:12" x14ac:dyDescent="0.25">
      <c r="G382" s="62"/>
      <c r="H382" s="21"/>
      <c r="K382" s="62"/>
      <c r="L382" s="62"/>
    </row>
    <row r="383" spans="7:12" x14ac:dyDescent="0.25">
      <c r="G383" s="62"/>
      <c r="H383" s="21"/>
      <c r="K383" s="62"/>
      <c r="L383" s="62"/>
    </row>
    <row r="384" spans="7:12" x14ac:dyDescent="0.25">
      <c r="G384" s="62"/>
      <c r="H384" s="21"/>
      <c r="K384" s="62"/>
      <c r="L384" s="62"/>
    </row>
    <row r="385" spans="2:12" x14ac:dyDescent="0.25">
      <c r="G385" s="62"/>
      <c r="H385" s="21"/>
      <c r="K385" s="62"/>
      <c r="L385" s="62"/>
    </row>
    <row r="386" spans="2:12" x14ac:dyDescent="0.25">
      <c r="G386" s="62"/>
      <c r="H386" s="21"/>
      <c r="K386" s="62"/>
      <c r="L386" s="62"/>
    </row>
    <row r="387" spans="2:12" x14ac:dyDescent="0.25">
      <c r="G387" s="62"/>
      <c r="H387" s="21"/>
      <c r="K387" s="62"/>
      <c r="L387" s="62"/>
    </row>
    <row r="388" spans="2:12" x14ac:dyDescent="0.25">
      <c r="G388" s="62"/>
      <c r="H388" s="21"/>
      <c r="K388" s="62"/>
      <c r="L388" s="62"/>
    </row>
    <row r="389" spans="2:12" x14ac:dyDescent="0.25">
      <c r="G389" s="62"/>
      <c r="H389" s="21"/>
      <c r="K389" s="62"/>
      <c r="L389" s="62"/>
    </row>
    <row r="390" spans="2:12" x14ac:dyDescent="0.25">
      <c r="G390" s="62"/>
      <c r="H390" s="21"/>
      <c r="K390" s="62"/>
      <c r="L390" s="62"/>
    </row>
    <row r="391" spans="2:12" x14ac:dyDescent="0.25">
      <c r="G391" s="62"/>
      <c r="H391" s="21"/>
      <c r="K391" s="62"/>
      <c r="L391" s="62"/>
    </row>
    <row r="392" spans="2:12" x14ac:dyDescent="0.25">
      <c r="G392" s="62"/>
      <c r="H392" s="21"/>
      <c r="K392" s="62"/>
      <c r="L392" s="62"/>
    </row>
    <row r="393" spans="2:12" x14ac:dyDescent="0.25">
      <c r="G393" s="62"/>
      <c r="H393" s="21"/>
      <c r="K393" s="62"/>
      <c r="L393" s="62"/>
    </row>
    <row r="394" spans="2:12" x14ac:dyDescent="0.25">
      <c r="G394" s="62"/>
      <c r="H394" s="21"/>
      <c r="K394" s="62"/>
      <c r="L394" s="62"/>
    </row>
    <row r="395" spans="2:12" x14ac:dyDescent="0.25">
      <c r="G395" s="62"/>
      <c r="H395" s="21"/>
      <c r="K395" s="62"/>
      <c r="L395" s="62"/>
    </row>
    <row r="396" spans="2:12" x14ac:dyDescent="0.25">
      <c r="G396" s="62"/>
      <c r="H396" s="21"/>
      <c r="K396" s="62"/>
      <c r="L396" s="62"/>
    </row>
    <row r="397" spans="2:12" x14ac:dyDescent="0.25">
      <c r="G397" s="62"/>
      <c r="H397" s="21"/>
      <c r="K397" s="62"/>
      <c r="L397" s="62"/>
    </row>
    <row r="398" spans="2:12" x14ac:dyDescent="0.25">
      <c r="G398" s="62"/>
      <c r="H398" s="21"/>
      <c r="K398" s="62"/>
      <c r="L398" s="62"/>
    </row>
    <row r="399" spans="2:12" x14ac:dyDescent="0.25">
      <c r="G399" s="63" t="s">
        <v>43</v>
      </c>
      <c r="K399" s="63" t="s">
        <v>70</v>
      </c>
      <c r="L399" s="63" t="s">
        <v>71</v>
      </c>
    </row>
    <row r="400" spans="2:12" x14ac:dyDescent="0.25">
      <c r="B400" s="53">
        <f>SUMIF(C5:C108,"&lt;&gt;",B5:B110)</f>
        <v>572351.33000000007</v>
      </c>
    </row>
    <row r="402" spans="1:1" x14ac:dyDescent="0.25">
      <c r="A402" s="64"/>
    </row>
    <row r="403" spans="1:1" x14ac:dyDescent="0.25">
      <c r="A403" s="64"/>
    </row>
  </sheetData>
  <sortState ref="A71:Q131">
    <sortCondition ref="H71:H131"/>
    <sortCondition ref="M71:M131"/>
  </sortState>
  <conditionalFormatting sqref="I5:I250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zoomScale="90" zoomScaleNormal="90" workbookViewId="0">
      <pane ySplit="1" topLeftCell="A2" activePane="bottomLeft" state="frozen"/>
      <selection activeCell="K1" sqref="K1"/>
      <selection pane="bottomLeft" activeCell="M15" sqref="M15:N16"/>
    </sheetView>
  </sheetViews>
  <sheetFormatPr defaultColWidth="9.140625" defaultRowHeight="15" x14ac:dyDescent="0.25"/>
  <cols>
    <col min="1" max="1" width="34.5703125" style="52" bestFit="1" customWidth="1"/>
    <col min="2" max="2" width="8.7109375" style="75" bestFit="1" customWidth="1"/>
    <col min="3" max="3" width="9.42578125" style="52" bestFit="1" customWidth="1"/>
    <col min="4" max="4" width="2.7109375" style="108" customWidth="1"/>
    <col min="5" max="5" width="23" style="52" bestFit="1" customWidth="1"/>
    <col min="6" max="6" width="11.85546875" style="72" bestFit="1" customWidth="1"/>
    <col min="7" max="7" width="10.42578125" style="52" bestFit="1" customWidth="1"/>
    <col min="8" max="8" width="2.7109375" style="108" customWidth="1"/>
    <col min="9" max="9" width="17.140625" style="52" bestFit="1" customWidth="1"/>
    <col min="10" max="10" width="10.7109375" style="73" bestFit="1" customWidth="1"/>
    <col min="11" max="11" width="10.42578125" style="52" bestFit="1" customWidth="1"/>
    <col min="12" max="12" width="2.7109375" style="108" customWidth="1"/>
    <col min="13" max="13" width="26.140625" style="76" bestFit="1" customWidth="1"/>
    <col min="14" max="14" width="13" style="73" bestFit="1" customWidth="1"/>
    <col min="15" max="15" width="10.42578125" style="33" bestFit="1" customWidth="1"/>
    <col min="16" max="16" width="2.7109375" style="108" customWidth="1"/>
    <col min="17" max="17" width="21.28515625" style="52" bestFit="1" customWidth="1"/>
    <col min="18" max="18" width="8.7109375" style="72" bestFit="1" customWidth="1"/>
    <col min="19" max="19" width="9.42578125" style="52" bestFit="1" customWidth="1"/>
    <col min="20" max="20" width="2.7109375" style="108" customWidth="1"/>
    <col min="21" max="21" width="19.28515625" style="52" bestFit="1" customWidth="1"/>
    <col min="22" max="22" width="11.85546875" style="72" bestFit="1" customWidth="1"/>
    <col min="23" max="23" width="10.42578125" style="52" bestFit="1" customWidth="1"/>
    <col min="24" max="24" width="2.7109375" style="108" customWidth="1"/>
    <col min="25" max="25" width="28.85546875" style="52" customWidth="1"/>
    <col min="26" max="26" width="8.7109375" style="73" bestFit="1" customWidth="1"/>
    <col min="27" max="27" width="9.42578125" style="52" bestFit="1" customWidth="1"/>
    <col min="28" max="28" width="2.7109375" style="108" customWidth="1"/>
    <col min="29" max="29" width="25.5703125" style="52" bestFit="1" customWidth="1"/>
    <col min="30" max="30" width="8.7109375" style="73" bestFit="1" customWidth="1"/>
    <col min="31" max="31" width="9.42578125" style="52" bestFit="1" customWidth="1"/>
    <col min="32" max="32" width="2.7109375" style="108" customWidth="1"/>
    <col min="33" max="33" width="40.7109375" style="52" bestFit="1" customWidth="1"/>
    <col min="34" max="34" width="11.85546875" style="73" bestFit="1" customWidth="1"/>
    <col min="35" max="35" width="10.42578125" style="52" bestFit="1" customWidth="1"/>
    <col min="36" max="36" width="2.7109375" style="108" customWidth="1"/>
    <col min="37" max="37" width="18.7109375" style="52" bestFit="1" customWidth="1"/>
    <col min="38" max="38" width="8.7109375" style="75" bestFit="1" customWidth="1"/>
    <col min="39" max="39" width="9.42578125" style="52" bestFit="1" customWidth="1"/>
    <col min="40" max="40" width="2.7109375" style="108" customWidth="1"/>
    <col min="41" max="41" width="5" style="52" bestFit="1" customWidth="1"/>
    <col min="42" max="42" width="8.7109375" style="72" bestFit="1" customWidth="1"/>
    <col min="43" max="43" width="9.42578125" style="52" bestFit="1" customWidth="1"/>
    <col min="44" max="44" width="2.7109375" style="108" customWidth="1"/>
    <col min="45" max="45" width="15.85546875" style="52" bestFit="1" customWidth="1"/>
    <col min="46" max="46" width="8.7109375" style="75" bestFit="1" customWidth="1"/>
    <col min="47" max="47" width="10.42578125" style="52" bestFit="1" customWidth="1"/>
    <col min="48" max="48" width="2.7109375" style="108" customWidth="1"/>
    <col min="49" max="49" width="6.85546875" style="52" bestFit="1" customWidth="1"/>
    <col min="50" max="50" width="8.7109375" style="74" bestFit="1" customWidth="1"/>
    <col min="51" max="51" width="9.42578125" style="52" bestFit="1" customWidth="1"/>
    <col min="52" max="16384" width="9.140625" style="52"/>
  </cols>
  <sheetData>
    <row r="1" spans="1:51" s="36" customFormat="1" ht="45" x14ac:dyDescent="0.25">
      <c r="A1" s="36" t="s">
        <v>2</v>
      </c>
      <c r="B1" s="67" t="s">
        <v>52</v>
      </c>
      <c r="C1" s="36" t="s">
        <v>46</v>
      </c>
      <c r="D1" s="107"/>
      <c r="E1" s="65" t="s">
        <v>44</v>
      </c>
      <c r="F1" s="67" t="s">
        <v>52</v>
      </c>
      <c r="G1" s="36" t="s">
        <v>40</v>
      </c>
      <c r="H1" s="107"/>
      <c r="I1" s="36" t="s">
        <v>9</v>
      </c>
      <c r="J1" s="67" t="s">
        <v>52</v>
      </c>
      <c r="K1" s="36" t="s">
        <v>40</v>
      </c>
      <c r="L1" s="107"/>
      <c r="M1" s="36" t="s">
        <v>45</v>
      </c>
      <c r="N1" s="67" t="s">
        <v>52</v>
      </c>
      <c r="O1" s="68" t="s">
        <v>40</v>
      </c>
      <c r="P1" s="107"/>
      <c r="Q1" s="36" t="s">
        <v>79</v>
      </c>
      <c r="R1" s="67" t="s">
        <v>52</v>
      </c>
      <c r="S1" s="36" t="s">
        <v>40</v>
      </c>
      <c r="T1" s="107"/>
      <c r="U1" s="36" t="s">
        <v>114</v>
      </c>
      <c r="V1" s="67" t="s">
        <v>52</v>
      </c>
      <c r="W1" s="36" t="s">
        <v>40</v>
      </c>
      <c r="X1" s="107"/>
      <c r="Y1" s="36" t="s">
        <v>121</v>
      </c>
      <c r="Z1" s="67" t="s">
        <v>52</v>
      </c>
      <c r="AA1" s="36" t="s">
        <v>46</v>
      </c>
      <c r="AB1" s="107"/>
      <c r="AC1" s="36" t="s">
        <v>122</v>
      </c>
      <c r="AD1" s="67" t="s">
        <v>52</v>
      </c>
      <c r="AE1" s="36" t="s">
        <v>46</v>
      </c>
      <c r="AF1" s="107"/>
      <c r="AG1" s="36" t="s">
        <v>115</v>
      </c>
      <c r="AH1" s="67" t="s">
        <v>52</v>
      </c>
      <c r="AI1" s="36" t="s">
        <v>46</v>
      </c>
      <c r="AJ1" s="107"/>
      <c r="AK1" s="36" t="s">
        <v>17</v>
      </c>
      <c r="AL1" s="67" t="s">
        <v>52</v>
      </c>
      <c r="AM1" s="36" t="s">
        <v>46</v>
      </c>
      <c r="AN1" s="107"/>
      <c r="AO1" s="69" t="s">
        <v>47</v>
      </c>
      <c r="AP1" s="67" t="s">
        <v>52</v>
      </c>
      <c r="AQ1" s="36" t="s">
        <v>40</v>
      </c>
      <c r="AR1" s="107"/>
      <c r="AS1" s="70" t="s">
        <v>14</v>
      </c>
      <c r="AT1" s="67" t="s">
        <v>52</v>
      </c>
      <c r="AU1" s="36" t="s">
        <v>40</v>
      </c>
      <c r="AV1" s="107"/>
      <c r="AW1" s="70" t="s">
        <v>5</v>
      </c>
      <c r="AX1" s="67" t="s">
        <v>52</v>
      </c>
      <c r="AY1" s="36" t="s">
        <v>40</v>
      </c>
    </row>
    <row r="2" spans="1:51" ht="60" x14ac:dyDescent="0.25">
      <c r="A2" s="52" t="s">
        <v>612</v>
      </c>
      <c r="B2" s="116">
        <v>16.989999999999998</v>
      </c>
      <c r="C2" s="33">
        <v>44595</v>
      </c>
      <c r="E2" s="52" t="s">
        <v>359</v>
      </c>
      <c r="F2" s="176">
        <v>34437.5</v>
      </c>
      <c r="G2" s="33">
        <v>44592</v>
      </c>
      <c r="I2" t="s">
        <v>348</v>
      </c>
      <c r="J2" s="34">
        <v>4500</v>
      </c>
      <c r="K2" s="33">
        <v>44608</v>
      </c>
      <c r="M2" s="52" t="s">
        <v>340</v>
      </c>
      <c r="N2" s="117">
        <v>846</v>
      </c>
      <c r="O2" s="33">
        <v>44568</v>
      </c>
      <c r="P2" s="110"/>
      <c r="T2" s="110"/>
      <c r="U2" t="s">
        <v>347</v>
      </c>
      <c r="V2" s="176">
        <v>80000</v>
      </c>
      <c r="W2" s="33">
        <v>44608</v>
      </c>
      <c r="X2" s="110"/>
      <c r="Y2" s="175" t="s">
        <v>358</v>
      </c>
      <c r="Z2" s="34">
        <v>32.99</v>
      </c>
      <c r="AA2" s="33">
        <v>44564</v>
      </c>
      <c r="AB2" s="110"/>
      <c r="AC2" s="33"/>
      <c r="AE2" s="33"/>
      <c r="AF2" s="110"/>
      <c r="AG2" s="33" t="s">
        <v>341</v>
      </c>
      <c r="AH2" s="34">
        <v>5281.56</v>
      </c>
      <c r="AI2" s="33">
        <v>44586</v>
      </c>
      <c r="AJ2" s="110"/>
      <c r="AK2" s="33"/>
      <c r="AM2" s="33"/>
      <c r="AN2" s="110"/>
      <c r="AS2" s="52" t="s">
        <v>342</v>
      </c>
      <c r="AT2" s="116">
        <v>31.01</v>
      </c>
      <c r="AU2" s="33">
        <v>44586</v>
      </c>
    </row>
    <row r="3" spans="1:51" ht="30" x14ac:dyDescent="0.25">
      <c r="M3" s="52" t="s">
        <v>343</v>
      </c>
      <c r="N3" s="117">
        <v>50000</v>
      </c>
      <c r="O3" s="33">
        <v>44588</v>
      </c>
      <c r="P3" s="110"/>
      <c r="T3" s="110"/>
      <c r="X3" s="110"/>
      <c r="Y3" s="33"/>
      <c r="AA3" s="33"/>
      <c r="AB3" s="110"/>
      <c r="AC3" s="33"/>
      <c r="AE3" s="33"/>
      <c r="AF3" s="110"/>
      <c r="AG3" s="33" t="s">
        <v>351</v>
      </c>
      <c r="AH3" s="34">
        <v>8960.76</v>
      </c>
      <c r="AI3" s="33">
        <v>44642</v>
      </c>
      <c r="AJ3" s="110"/>
      <c r="AK3" s="33"/>
      <c r="AM3" s="33"/>
      <c r="AN3" s="110"/>
    </row>
    <row r="4" spans="1:51" ht="30" x14ac:dyDescent="0.25">
      <c r="M4" s="2" t="s">
        <v>344</v>
      </c>
      <c r="N4" s="117">
        <v>50000</v>
      </c>
      <c r="O4" s="33">
        <v>44588</v>
      </c>
      <c r="P4" s="110"/>
      <c r="T4" s="110"/>
      <c r="X4" s="110"/>
      <c r="Y4" s="33"/>
      <c r="AA4" s="33"/>
      <c r="AB4" s="110"/>
      <c r="AC4" s="33"/>
      <c r="AE4" s="33"/>
      <c r="AF4" s="110"/>
      <c r="AG4" s="33" t="s">
        <v>613</v>
      </c>
      <c r="AH4" s="34">
        <v>5395.5</v>
      </c>
      <c r="AI4" s="33">
        <v>44642</v>
      </c>
      <c r="AJ4" s="110"/>
      <c r="AK4" s="33"/>
      <c r="AM4" s="33"/>
      <c r="AN4" s="110"/>
    </row>
    <row r="5" spans="1:51" ht="30" x14ac:dyDescent="0.25">
      <c r="M5" s="103" t="s">
        <v>249</v>
      </c>
      <c r="N5" s="118">
        <v>100000</v>
      </c>
      <c r="O5" s="33">
        <v>44588</v>
      </c>
      <c r="P5" s="110"/>
      <c r="T5" s="110"/>
      <c r="X5" s="110"/>
      <c r="Y5" s="33"/>
      <c r="AA5" s="33"/>
      <c r="AB5" s="110"/>
      <c r="AC5" s="33"/>
      <c r="AE5" s="33"/>
      <c r="AF5" s="110"/>
      <c r="AG5" s="33" t="s">
        <v>741</v>
      </c>
      <c r="AH5" s="34">
        <v>7532.1</v>
      </c>
      <c r="AI5" s="33">
        <v>44677</v>
      </c>
      <c r="AJ5" s="110"/>
      <c r="AK5" s="33"/>
      <c r="AM5" s="33"/>
      <c r="AN5" s="110"/>
    </row>
    <row r="6" spans="1:51" x14ac:dyDescent="0.25">
      <c r="M6" s="103" t="s">
        <v>345</v>
      </c>
      <c r="N6" s="118">
        <v>497</v>
      </c>
      <c r="O6" s="33">
        <v>44608</v>
      </c>
      <c r="P6" s="110"/>
      <c r="T6" s="110"/>
      <c r="X6" s="110"/>
      <c r="Y6" s="33"/>
      <c r="AA6" s="33"/>
      <c r="AB6" s="110"/>
      <c r="AC6" s="33"/>
      <c r="AE6" s="33"/>
      <c r="AF6" s="110"/>
      <c r="AG6" s="33"/>
      <c r="AI6" s="33"/>
      <c r="AJ6" s="110"/>
      <c r="AK6" s="33"/>
      <c r="AM6" s="33"/>
      <c r="AN6" s="110"/>
    </row>
    <row r="7" spans="1:51" ht="30" x14ac:dyDescent="0.25">
      <c r="M7" s="103" t="s">
        <v>346</v>
      </c>
      <c r="N7" s="118">
        <v>157500</v>
      </c>
      <c r="O7" s="33">
        <v>44608</v>
      </c>
      <c r="P7" s="110"/>
      <c r="T7" s="110"/>
      <c r="X7" s="110"/>
      <c r="Y7" s="33"/>
      <c r="AA7" s="33"/>
      <c r="AB7" s="110"/>
      <c r="AC7" s="33"/>
      <c r="AE7" s="33"/>
      <c r="AF7" s="110"/>
      <c r="AG7" s="33"/>
      <c r="AI7" s="33"/>
      <c r="AJ7" s="110"/>
      <c r="AK7" s="33"/>
      <c r="AM7" s="33"/>
      <c r="AN7" s="110"/>
    </row>
    <row r="8" spans="1:51" x14ac:dyDescent="0.25">
      <c r="M8" s="103" t="s">
        <v>248</v>
      </c>
      <c r="N8" s="118">
        <v>100000</v>
      </c>
      <c r="O8" s="33">
        <v>44608</v>
      </c>
      <c r="P8" s="110"/>
      <c r="T8" s="110"/>
      <c r="X8" s="110"/>
      <c r="Y8" s="33"/>
      <c r="AA8" s="33"/>
      <c r="AB8" s="110"/>
      <c r="AC8" s="33"/>
      <c r="AE8" s="33"/>
      <c r="AF8" s="110"/>
      <c r="AG8" s="33"/>
      <c r="AI8" s="33"/>
      <c r="AJ8" s="110"/>
      <c r="AK8" s="33"/>
      <c r="AM8" s="33"/>
      <c r="AN8" s="110"/>
    </row>
    <row r="9" spans="1:51" x14ac:dyDescent="0.25">
      <c r="M9" s="103" t="s">
        <v>350</v>
      </c>
      <c r="N9" s="184">
        <v>50000</v>
      </c>
      <c r="O9" s="33">
        <v>44638</v>
      </c>
      <c r="P9" s="110"/>
      <c r="T9" s="110"/>
      <c r="X9" s="110"/>
      <c r="Y9" s="33"/>
      <c r="AA9" s="33"/>
      <c r="AB9" s="110"/>
      <c r="AC9" s="33"/>
      <c r="AE9" s="33"/>
      <c r="AF9" s="110"/>
      <c r="AG9" s="33"/>
      <c r="AI9" s="33"/>
      <c r="AJ9" s="110"/>
      <c r="AK9" s="33"/>
      <c r="AM9" s="33"/>
      <c r="AN9" s="110"/>
    </row>
    <row r="10" spans="1:51" x14ac:dyDescent="0.25">
      <c r="M10" s="38" t="s">
        <v>611</v>
      </c>
      <c r="N10" s="184">
        <v>50000</v>
      </c>
      <c r="O10" s="33">
        <v>44638</v>
      </c>
      <c r="P10" s="110"/>
      <c r="T10" s="110"/>
      <c r="X10" s="110"/>
      <c r="Y10" s="33"/>
      <c r="AA10" s="33"/>
      <c r="AB10" s="110"/>
      <c r="AC10" s="33"/>
      <c r="AE10" s="33"/>
      <c r="AF10" s="110"/>
      <c r="AG10" s="33"/>
      <c r="AI10" s="33"/>
      <c r="AJ10" s="110"/>
      <c r="AK10" s="33"/>
      <c r="AM10" s="33"/>
      <c r="AN10" s="110"/>
    </row>
    <row r="11" spans="1:51" x14ac:dyDescent="0.25">
      <c r="M11" s="52" t="s">
        <v>739</v>
      </c>
      <c r="N11" s="184">
        <v>684</v>
      </c>
      <c r="O11" s="33">
        <v>44644</v>
      </c>
      <c r="P11" s="110"/>
      <c r="T11" s="110"/>
      <c r="X11" s="110"/>
      <c r="Y11" s="33"/>
      <c r="AA11" s="33"/>
      <c r="AB11" s="110"/>
      <c r="AC11" s="33"/>
      <c r="AE11" s="33"/>
      <c r="AF11" s="110"/>
      <c r="AG11" s="33"/>
      <c r="AI11" s="33"/>
      <c r="AJ11" s="110"/>
      <c r="AK11" s="33"/>
      <c r="AM11" s="33"/>
      <c r="AN11" s="110"/>
    </row>
    <row r="12" spans="1:51" x14ac:dyDescent="0.25">
      <c r="M12" s="103" t="s">
        <v>484</v>
      </c>
      <c r="N12" s="118">
        <v>100000</v>
      </c>
      <c r="O12" s="33">
        <v>44665</v>
      </c>
      <c r="P12" s="110"/>
      <c r="T12" s="110"/>
      <c r="X12" s="110"/>
      <c r="Y12" s="33"/>
      <c r="AA12" s="33"/>
      <c r="AB12" s="110"/>
      <c r="AC12" s="33"/>
      <c r="AE12" s="33"/>
      <c r="AF12" s="110"/>
      <c r="AG12" s="33"/>
      <c r="AI12" s="33"/>
      <c r="AJ12" s="110"/>
      <c r="AK12" s="33"/>
      <c r="AM12" s="33"/>
      <c r="AN12" s="110"/>
    </row>
    <row r="13" spans="1:51" x14ac:dyDescent="0.25">
      <c r="M13" s="103" t="s">
        <v>740</v>
      </c>
      <c r="N13" s="118">
        <v>764</v>
      </c>
      <c r="O13" s="33">
        <v>44665</v>
      </c>
      <c r="P13" s="110"/>
      <c r="T13" s="110"/>
      <c r="X13" s="110"/>
      <c r="Y13" s="33"/>
      <c r="AA13" s="33"/>
      <c r="AB13" s="110"/>
      <c r="AC13" s="33"/>
      <c r="AE13" s="33"/>
      <c r="AF13" s="110"/>
      <c r="AG13" s="33"/>
      <c r="AI13" s="33"/>
      <c r="AJ13" s="110"/>
      <c r="AK13" s="33"/>
      <c r="AM13" s="33"/>
      <c r="AN13" s="110"/>
    </row>
    <row r="14" spans="1:51" x14ac:dyDescent="0.25">
      <c r="M14" s="103" t="s">
        <v>732</v>
      </c>
      <c r="N14" s="34">
        <v>100000</v>
      </c>
      <c r="O14" s="33">
        <v>44673</v>
      </c>
      <c r="P14" s="110"/>
      <c r="T14" s="110"/>
      <c r="X14" s="110"/>
      <c r="Y14" s="33"/>
      <c r="AA14" s="33"/>
      <c r="AB14" s="110"/>
      <c r="AC14" s="33"/>
      <c r="AE14" s="33"/>
      <c r="AF14" s="110"/>
      <c r="AG14" s="33"/>
      <c r="AI14" s="33"/>
      <c r="AJ14" s="110"/>
      <c r="AK14" s="33"/>
      <c r="AM14" s="33"/>
      <c r="AN14" s="110"/>
    </row>
    <row r="15" spans="1:51" x14ac:dyDescent="0.25">
      <c r="M15" s="52"/>
      <c r="N15" s="53"/>
      <c r="P15" s="110"/>
      <c r="T15" s="110"/>
      <c r="X15" s="110"/>
      <c r="Y15" s="33"/>
      <c r="AA15" s="33"/>
      <c r="AB15" s="110"/>
      <c r="AC15" s="33"/>
      <c r="AE15" s="33"/>
      <c r="AF15" s="110"/>
      <c r="AG15" s="33"/>
      <c r="AI15" s="33"/>
      <c r="AJ15" s="110"/>
      <c r="AK15" s="33"/>
      <c r="AM15" s="33"/>
      <c r="AN15" s="110"/>
    </row>
    <row r="16" spans="1:51" x14ac:dyDescent="0.25">
      <c r="M16" s="121"/>
      <c r="N16" s="104"/>
      <c r="P16" s="110"/>
      <c r="T16" s="110"/>
      <c r="X16" s="110"/>
      <c r="Y16" s="33"/>
      <c r="AA16" s="33"/>
      <c r="AB16" s="110"/>
      <c r="AC16" s="33"/>
      <c r="AE16" s="33"/>
      <c r="AF16" s="110"/>
      <c r="AG16" s="33"/>
      <c r="AI16" s="33"/>
      <c r="AJ16" s="110"/>
      <c r="AK16" s="33"/>
      <c r="AM16" s="33"/>
      <c r="AN16" s="110"/>
    </row>
    <row r="17" spans="1:51" x14ac:dyDescent="0.25">
      <c r="M17" s="121"/>
      <c r="N17" s="104"/>
      <c r="P17" s="110"/>
      <c r="T17" s="110"/>
      <c r="X17" s="110"/>
      <c r="Y17" s="33"/>
      <c r="AA17" s="33"/>
      <c r="AB17" s="110"/>
      <c r="AC17" s="33"/>
      <c r="AE17" s="33"/>
      <c r="AF17" s="110"/>
      <c r="AG17" s="33"/>
      <c r="AI17" s="33"/>
      <c r="AJ17" s="110"/>
      <c r="AK17" s="33"/>
      <c r="AM17" s="33"/>
      <c r="AN17" s="110"/>
    </row>
    <row r="18" spans="1:51" x14ac:dyDescent="0.25">
      <c r="M18" s="121"/>
      <c r="N18" s="104"/>
      <c r="P18" s="110"/>
      <c r="T18" s="110"/>
      <c r="X18" s="110"/>
      <c r="Y18" s="33"/>
      <c r="AA18" s="33"/>
      <c r="AB18" s="110"/>
      <c r="AC18" s="33"/>
      <c r="AE18" s="33"/>
      <c r="AF18" s="110"/>
      <c r="AG18" s="33"/>
      <c r="AI18" s="33"/>
      <c r="AJ18" s="110"/>
      <c r="AK18" s="33"/>
      <c r="AM18" s="33"/>
      <c r="AN18" s="110"/>
    </row>
    <row r="19" spans="1:51" x14ac:dyDescent="0.25">
      <c r="M19" s="121"/>
      <c r="N19" s="104"/>
      <c r="P19" s="110"/>
      <c r="T19" s="110"/>
      <c r="X19" s="110"/>
      <c r="Y19" s="33"/>
      <c r="AA19" s="33"/>
      <c r="AB19" s="110"/>
      <c r="AC19" s="33"/>
      <c r="AE19" s="33"/>
      <c r="AF19" s="110"/>
      <c r="AG19" s="33"/>
      <c r="AI19" s="33"/>
      <c r="AJ19" s="110"/>
      <c r="AK19" s="33"/>
      <c r="AM19" s="33"/>
      <c r="AN19" s="110"/>
    </row>
    <row r="20" spans="1:51" x14ac:dyDescent="0.25">
      <c r="M20" s="121"/>
      <c r="N20" s="104"/>
      <c r="P20" s="110"/>
      <c r="T20" s="110"/>
      <c r="X20" s="110"/>
      <c r="Y20" s="33"/>
      <c r="AA20" s="33"/>
      <c r="AB20" s="110"/>
      <c r="AC20" s="33"/>
      <c r="AE20" s="33"/>
      <c r="AF20" s="110"/>
      <c r="AG20" s="33"/>
      <c r="AI20" s="33"/>
      <c r="AJ20" s="110"/>
      <c r="AK20" s="33"/>
      <c r="AM20" s="33"/>
      <c r="AN20" s="110"/>
    </row>
    <row r="21" spans="1:51" x14ac:dyDescent="0.25">
      <c r="M21" s="121"/>
      <c r="N21" s="104"/>
      <c r="P21" s="110"/>
      <c r="T21" s="110"/>
      <c r="X21" s="110"/>
      <c r="Y21" s="33"/>
      <c r="AA21" s="33"/>
      <c r="AB21" s="110"/>
      <c r="AC21" s="33"/>
      <c r="AE21" s="33"/>
      <c r="AF21" s="110"/>
      <c r="AG21" s="33"/>
      <c r="AI21" s="33"/>
      <c r="AJ21" s="110"/>
      <c r="AK21" s="33"/>
      <c r="AM21" s="33"/>
      <c r="AN21" s="110"/>
    </row>
    <row r="22" spans="1:51" x14ac:dyDescent="0.25">
      <c r="M22" s="121"/>
      <c r="N22" s="104"/>
      <c r="P22" s="110"/>
      <c r="T22" s="110"/>
      <c r="X22" s="110"/>
      <c r="Y22" s="33"/>
      <c r="AA22" s="33"/>
      <c r="AB22" s="110"/>
      <c r="AC22" s="33"/>
      <c r="AE22" s="33"/>
      <c r="AF22" s="110"/>
      <c r="AG22" s="33"/>
      <c r="AI22" s="33"/>
      <c r="AJ22" s="110"/>
      <c r="AK22" s="33"/>
      <c r="AM22" s="33"/>
      <c r="AN22" s="110"/>
    </row>
    <row r="23" spans="1:51" x14ac:dyDescent="0.25">
      <c r="M23" s="121"/>
      <c r="N23" s="104"/>
      <c r="P23" s="110"/>
      <c r="T23" s="110"/>
      <c r="X23" s="110"/>
      <c r="Y23" s="33"/>
      <c r="AA23" s="33"/>
      <c r="AB23" s="110"/>
      <c r="AC23" s="33"/>
      <c r="AE23" s="33"/>
      <c r="AF23" s="110"/>
      <c r="AG23" s="33"/>
      <c r="AI23" s="33"/>
      <c r="AJ23" s="110"/>
      <c r="AK23" s="33"/>
      <c r="AM23" s="33"/>
      <c r="AN23" s="110"/>
    </row>
    <row r="24" spans="1:51" x14ac:dyDescent="0.25">
      <c r="M24" s="38"/>
      <c r="N24" s="53"/>
      <c r="P24" s="110"/>
      <c r="T24" s="110"/>
      <c r="X24" s="110"/>
      <c r="Y24" s="33"/>
      <c r="AA24" s="33"/>
      <c r="AB24" s="110"/>
      <c r="AC24" s="33"/>
      <c r="AE24" s="33"/>
      <c r="AF24" s="110"/>
      <c r="AG24" s="33"/>
      <c r="AI24" s="33"/>
      <c r="AJ24" s="110"/>
      <c r="AK24" s="33"/>
      <c r="AM24" s="33"/>
      <c r="AN24" s="110"/>
    </row>
    <row r="25" spans="1:51" x14ac:dyDescent="0.25">
      <c r="M25" s="103"/>
      <c r="N25" s="104"/>
      <c r="P25" s="110"/>
      <c r="T25" s="110"/>
      <c r="X25" s="110"/>
      <c r="Y25" s="33"/>
      <c r="AA25" s="33"/>
      <c r="AB25" s="110"/>
      <c r="AC25" s="33"/>
      <c r="AE25" s="33"/>
      <c r="AF25" s="110"/>
      <c r="AG25" s="33"/>
      <c r="AI25" s="33"/>
      <c r="AJ25" s="110"/>
      <c r="AK25" s="33"/>
      <c r="AM25" s="33"/>
      <c r="AN25" s="110"/>
    </row>
    <row r="26" spans="1:51" x14ac:dyDescent="0.25">
      <c r="M26" s="103"/>
      <c r="N26" s="104"/>
      <c r="P26" s="110"/>
      <c r="T26" s="110"/>
      <c r="X26" s="110"/>
      <c r="Y26" s="33"/>
      <c r="AA26" s="33"/>
      <c r="AB26" s="110"/>
      <c r="AC26" s="33"/>
      <c r="AE26" s="33"/>
      <c r="AF26" s="110"/>
      <c r="AG26" s="33"/>
      <c r="AI26" s="33"/>
      <c r="AJ26" s="110"/>
      <c r="AK26" s="33"/>
      <c r="AM26" s="33"/>
      <c r="AN26" s="110"/>
    </row>
    <row r="27" spans="1:51" s="73" customFormat="1" x14ac:dyDescent="0.25">
      <c r="A27" s="77" t="s">
        <v>48</v>
      </c>
      <c r="B27" s="75">
        <f>SUM(B2:B26)</f>
        <v>16.989999999999998</v>
      </c>
      <c r="D27" s="109"/>
      <c r="F27" s="72">
        <f>SUM(F2:F26)</f>
        <v>34437.5</v>
      </c>
      <c r="H27" s="109"/>
      <c r="J27" s="71">
        <f>SUM(J2:J26)</f>
        <v>4500</v>
      </c>
      <c r="L27" s="109"/>
      <c r="M27" s="76"/>
      <c r="N27" s="73">
        <f>SUM(N2:N26)</f>
        <v>760291</v>
      </c>
      <c r="O27" s="33"/>
      <c r="P27" s="109"/>
      <c r="R27" s="72">
        <f>SUM(R2:R26)</f>
        <v>0</v>
      </c>
      <c r="T27" s="109"/>
      <c r="V27" s="72">
        <f>SUM(V2:V26)</f>
        <v>80000</v>
      </c>
      <c r="X27" s="109"/>
      <c r="Z27" s="71">
        <f>SUM(Z2:Z26)</f>
        <v>32.99</v>
      </c>
      <c r="AB27" s="109"/>
      <c r="AC27" s="33"/>
      <c r="AD27" s="73">
        <f>SUM(AD2:AD26)</f>
        <v>0</v>
      </c>
      <c r="AE27" s="33"/>
      <c r="AF27" s="109"/>
      <c r="AG27" s="33"/>
      <c r="AH27" s="73">
        <f>SUM(AH2:AH26)</f>
        <v>27169.919999999998</v>
      </c>
      <c r="AI27" s="33"/>
      <c r="AJ27" s="109"/>
      <c r="AL27" s="78">
        <f>SUM(AL2:AL26)</f>
        <v>0</v>
      </c>
      <c r="AN27" s="109"/>
      <c r="AP27" s="72">
        <f>SUM(AP2:AP26)</f>
        <v>0</v>
      </c>
      <c r="AR27" s="109"/>
      <c r="AT27" s="75">
        <f>SUM(AT2:AT26)</f>
        <v>31.01</v>
      </c>
      <c r="AV27" s="109"/>
      <c r="AW27" s="52"/>
      <c r="AX27" s="74">
        <f>SUM(AX2:AX26)</f>
        <v>0</v>
      </c>
      <c r="AY27" s="52"/>
    </row>
    <row r="28" spans="1:51" x14ac:dyDescent="0.25">
      <c r="P28" s="110"/>
      <c r="T28" s="110"/>
      <c r="X28" s="110"/>
      <c r="Y28" s="33"/>
      <c r="AA28" s="33"/>
      <c r="AB28" s="110"/>
      <c r="AC28" s="73"/>
      <c r="AE28" s="73"/>
      <c r="AF28" s="110"/>
      <c r="AG28" s="73"/>
      <c r="AI28" s="73"/>
      <c r="AJ28" s="110"/>
      <c r="AK28" s="33"/>
      <c r="AM28" s="33"/>
      <c r="AN28" s="110"/>
    </row>
    <row r="29" spans="1:51" x14ac:dyDescent="0.25">
      <c r="P29" s="110"/>
      <c r="T29" s="110"/>
      <c r="X29" s="110"/>
      <c r="Y29" s="33"/>
      <c r="AA29" s="33"/>
      <c r="AB29" s="110"/>
      <c r="AC29" s="33"/>
      <c r="AE29" s="33"/>
      <c r="AF29" s="110"/>
      <c r="AG29" s="33"/>
      <c r="AI29" s="33"/>
      <c r="AJ29" s="110"/>
      <c r="AK29" s="33"/>
      <c r="AM29" s="33"/>
      <c r="AN29" s="110"/>
    </row>
    <row r="30" spans="1:51" x14ac:dyDescent="0.25">
      <c r="M30" s="52"/>
      <c r="N30" s="52"/>
      <c r="P30" s="110"/>
      <c r="T30" s="110"/>
      <c r="X30" s="110"/>
      <c r="Y30" s="33"/>
      <c r="AA30" s="33"/>
      <c r="AB30" s="110"/>
      <c r="AC30" s="33"/>
      <c r="AE30" s="33"/>
      <c r="AF30" s="110"/>
      <c r="AG30" s="33"/>
      <c r="AI30" s="33"/>
      <c r="AJ30" s="110"/>
      <c r="AK30" s="33"/>
      <c r="AM30" s="33"/>
      <c r="AN30" s="110"/>
    </row>
    <row r="31" spans="1:51" x14ac:dyDescent="0.25">
      <c r="M31" s="52"/>
      <c r="N31" s="52"/>
      <c r="AC31" s="33"/>
      <c r="AE31" s="33"/>
      <c r="AG31" s="33"/>
      <c r="AI31" s="33"/>
    </row>
    <row r="32" spans="1:51" x14ac:dyDescent="0.25">
      <c r="M32" s="52"/>
    </row>
  </sheetData>
  <sortState ref="M2:O12">
    <sortCondition ref="O2:O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20" sqref="R20"/>
    </sheetView>
  </sheetViews>
  <sheetFormatPr defaultColWidth="9.140625" defaultRowHeight="15" x14ac:dyDescent="0.25"/>
  <cols>
    <col min="1" max="1" width="41.85546875" style="52" customWidth="1"/>
    <col min="2" max="2" width="15" style="46" bestFit="1" customWidth="1"/>
    <col min="3" max="3" width="12.140625" style="53" bestFit="1" customWidth="1"/>
    <col min="4" max="4" width="18.140625" style="53" customWidth="1"/>
    <col min="5" max="5" width="14.85546875" style="53" customWidth="1"/>
    <col min="6" max="6" width="5.42578125" style="53" bestFit="1" customWidth="1"/>
    <col min="7" max="7" width="15.140625" style="54" bestFit="1" customWidth="1"/>
    <col min="8" max="8" width="9.140625" style="38" bestFit="1" customWidth="1"/>
    <col min="9" max="9" width="17.28515625" style="38" bestFit="1" customWidth="1"/>
    <col min="10" max="10" width="14.85546875" style="38" customWidth="1"/>
    <col min="11" max="11" width="5.28515625" style="38" customWidth="1"/>
    <col min="12" max="12" width="15.140625" style="54" customWidth="1"/>
    <col min="13" max="13" width="9.140625" style="38" bestFit="1" customWidth="1"/>
    <col min="14" max="14" width="17.28515625" style="38" bestFit="1" customWidth="1"/>
    <col min="15" max="15" width="14.85546875" style="38" customWidth="1"/>
    <col min="16" max="16" width="5.28515625" style="38" customWidth="1"/>
    <col min="17" max="17" width="13.5703125" style="53" bestFit="1" customWidth="1"/>
    <col min="18" max="18" width="15.140625" style="57" bestFit="1" customWidth="1"/>
    <col min="19" max="16384" width="9.140625" style="38"/>
  </cols>
  <sheetData>
    <row r="1" spans="1:19" x14ac:dyDescent="0.25">
      <c r="A1" s="1" t="s">
        <v>13</v>
      </c>
      <c r="B1" s="39" t="s">
        <v>34</v>
      </c>
      <c r="C1" s="40" t="s">
        <v>37</v>
      </c>
      <c r="D1" s="41" t="s">
        <v>38</v>
      </c>
      <c r="E1" s="42" t="s">
        <v>39</v>
      </c>
      <c r="F1" s="43"/>
      <c r="G1" s="44" t="s">
        <v>36</v>
      </c>
      <c r="H1" s="40" t="s">
        <v>37</v>
      </c>
      <c r="I1" s="41" t="s">
        <v>38</v>
      </c>
      <c r="J1" s="42" t="s">
        <v>39</v>
      </c>
      <c r="K1" s="42"/>
      <c r="L1" s="44" t="s">
        <v>117</v>
      </c>
      <c r="M1" s="40" t="s">
        <v>37</v>
      </c>
      <c r="N1" s="41" t="s">
        <v>38</v>
      </c>
      <c r="O1" s="42" t="s">
        <v>39</v>
      </c>
      <c r="P1" s="42"/>
      <c r="Q1" s="57" t="s">
        <v>35</v>
      </c>
      <c r="R1" s="57" t="s">
        <v>43</v>
      </c>
    </row>
    <row r="2" spans="1:19" x14ac:dyDescent="0.25">
      <c r="A2" s="45" t="s">
        <v>19</v>
      </c>
      <c r="B2" s="46">
        <v>27351</v>
      </c>
      <c r="C2" s="102">
        <v>496087</v>
      </c>
      <c r="D2" s="20">
        <v>27351</v>
      </c>
      <c r="E2" s="5">
        <v>44575</v>
      </c>
      <c r="F2" s="47"/>
      <c r="G2" s="46">
        <v>6586</v>
      </c>
      <c r="H2" s="120">
        <v>496087</v>
      </c>
      <c r="I2" s="20">
        <v>6586</v>
      </c>
      <c r="J2" s="5">
        <v>44575</v>
      </c>
      <c r="K2" s="5"/>
      <c r="L2" s="46">
        <v>2080</v>
      </c>
      <c r="M2" s="102">
        <v>496087</v>
      </c>
      <c r="N2" s="20">
        <v>2080</v>
      </c>
      <c r="O2" s="5">
        <v>44575</v>
      </c>
      <c r="P2" s="5"/>
      <c r="Q2" s="46">
        <f>B2+G2+L2</f>
        <v>36017</v>
      </c>
      <c r="R2" s="154">
        <f>SUM(D2,N2,I2)</f>
        <v>36017</v>
      </c>
    </row>
    <row r="3" spans="1:19" x14ac:dyDescent="0.25">
      <c r="A3" s="3" t="s">
        <v>20</v>
      </c>
      <c r="B3" s="46">
        <v>135338</v>
      </c>
      <c r="C3" s="50" t="s">
        <v>63</v>
      </c>
      <c r="D3" s="46">
        <f>D47</f>
        <v>135338</v>
      </c>
      <c r="E3" s="50" t="s">
        <v>63</v>
      </c>
      <c r="F3" s="47"/>
      <c r="G3" s="46">
        <v>6586</v>
      </c>
      <c r="H3" s="120">
        <v>496088</v>
      </c>
      <c r="I3" s="20">
        <v>6586</v>
      </c>
      <c r="J3" s="5">
        <v>44575</v>
      </c>
      <c r="K3" s="5"/>
      <c r="L3" s="46">
        <v>9994</v>
      </c>
      <c r="M3" s="102">
        <v>496088</v>
      </c>
      <c r="N3" s="20">
        <v>9994</v>
      </c>
      <c r="O3" s="5">
        <v>44575</v>
      </c>
      <c r="P3" s="5"/>
      <c r="Q3" s="46">
        <f t="shared" ref="Q3:Q17" si="0">B3+G3+L3</f>
        <v>151918</v>
      </c>
      <c r="R3" s="154">
        <f t="shared" ref="R3:R17" si="1">SUM(D3,N3,I3)</f>
        <v>151918</v>
      </c>
    </row>
    <row r="4" spans="1:19" x14ac:dyDescent="0.25">
      <c r="A4" s="45" t="s">
        <v>21</v>
      </c>
      <c r="B4" s="46">
        <v>122310</v>
      </c>
      <c r="C4" s="102">
        <v>496089</v>
      </c>
      <c r="D4" s="20">
        <v>122310</v>
      </c>
      <c r="E4" s="5">
        <v>44575</v>
      </c>
      <c r="F4" s="47"/>
      <c r="G4" s="46">
        <v>6586</v>
      </c>
      <c r="H4" s="120">
        <v>496089</v>
      </c>
      <c r="I4" s="20">
        <v>6586</v>
      </c>
      <c r="J4" s="5">
        <v>44575</v>
      </c>
      <c r="K4" s="5"/>
      <c r="L4" s="46">
        <v>9145</v>
      </c>
      <c r="M4" s="102">
        <v>496089</v>
      </c>
      <c r="N4" s="20">
        <v>9145</v>
      </c>
      <c r="O4" s="5">
        <v>44575</v>
      </c>
      <c r="P4" s="5"/>
      <c r="Q4" s="46">
        <f t="shared" si="0"/>
        <v>138041</v>
      </c>
      <c r="R4" s="154">
        <f t="shared" si="1"/>
        <v>138041</v>
      </c>
    </row>
    <row r="5" spans="1:19" x14ac:dyDescent="0.25">
      <c r="A5" s="3" t="s">
        <v>22</v>
      </c>
      <c r="B5" s="46">
        <v>29927</v>
      </c>
      <c r="C5" s="102">
        <v>496090</v>
      </c>
      <c r="D5" s="20">
        <v>29927</v>
      </c>
      <c r="E5" s="5">
        <v>44575</v>
      </c>
      <c r="F5" s="47"/>
      <c r="G5" s="46">
        <v>6586</v>
      </c>
      <c r="H5" s="120">
        <v>496090</v>
      </c>
      <c r="I5" s="20">
        <v>6586</v>
      </c>
      <c r="J5" s="5">
        <v>44575</v>
      </c>
      <c r="K5" s="5"/>
      <c r="L5" s="46">
        <v>2258</v>
      </c>
      <c r="M5" s="102">
        <v>496090</v>
      </c>
      <c r="N5" s="20">
        <v>2258</v>
      </c>
      <c r="O5" s="5">
        <v>44575</v>
      </c>
      <c r="P5" s="5"/>
      <c r="Q5" s="46">
        <f t="shared" si="0"/>
        <v>38771</v>
      </c>
      <c r="R5" s="154">
        <f t="shared" si="1"/>
        <v>38771</v>
      </c>
    </row>
    <row r="6" spans="1:19" x14ac:dyDescent="0.25">
      <c r="A6" s="3" t="s">
        <v>23</v>
      </c>
      <c r="B6" s="46">
        <v>51954</v>
      </c>
      <c r="C6" s="102">
        <v>496091</v>
      </c>
      <c r="D6" s="20">
        <v>51954</v>
      </c>
      <c r="E6" s="5">
        <v>44575</v>
      </c>
      <c r="F6" s="47"/>
      <c r="G6" s="46">
        <v>6586</v>
      </c>
      <c r="H6" s="120">
        <v>496091</v>
      </c>
      <c r="I6" s="20">
        <v>6586</v>
      </c>
      <c r="J6" s="5">
        <v>44575</v>
      </c>
      <c r="K6" s="5"/>
      <c r="L6" s="46">
        <v>3919</v>
      </c>
      <c r="M6" s="102">
        <v>496091</v>
      </c>
      <c r="N6" s="20">
        <v>3919</v>
      </c>
      <c r="O6" s="5">
        <v>44575</v>
      </c>
      <c r="P6" s="5"/>
      <c r="Q6" s="46">
        <f t="shared" si="0"/>
        <v>62459</v>
      </c>
      <c r="R6" s="154">
        <f t="shared" si="1"/>
        <v>62459</v>
      </c>
    </row>
    <row r="7" spans="1:19" x14ac:dyDescent="0.25">
      <c r="A7" s="3" t="s">
        <v>24</v>
      </c>
      <c r="B7" s="46">
        <v>19297</v>
      </c>
      <c r="C7" s="102">
        <v>496092</v>
      </c>
      <c r="D7" s="20">
        <v>19297</v>
      </c>
      <c r="E7" s="5">
        <v>44575</v>
      </c>
      <c r="F7" s="47"/>
      <c r="G7" s="46">
        <v>6586</v>
      </c>
      <c r="H7" s="120">
        <v>496092</v>
      </c>
      <c r="I7" s="20">
        <v>6586</v>
      </c>
      <c r="J7" s="5">
        <v>44575</v>
      </c>
      <c r="K7" s="5"/>
      <c r="L7" s="46">
        <v>1469</v>
      </c>
      <c r="M7" s="102">
        <v>496092</v>
      </c>
      <c r="N7" s="20">
        <v>1469</v>
      </c>
      <c r="O7" s="5">
        <v>44575</v>
      </c>
      <c r="P7" s="5"/>
      <c r="Q7" s="46">
        <f t="shared" si="0"/>
        <v>27352</v>
      </c>
      <c r="R7" s="154">
        <f t="shared" si="1"/>
        <v>27352</v>
      </c>
    </row>
    <row r="8" spans="1:19" x14ac:dyDescent="0.25">
      <c r="A8" s="3" t="s">
        <v>25</v>
      </c>
      <c r="B8" s="46">
        <v>147215</v>
      </c>
      <c r="C8" s="102">
        <v>496093</v>
      </c>
      <c r="D8" s="20">
        <v>147215</v>
      </c>
      <c r="E8" s="5">
        <v>44575</v>
      </c>
      <c r="F8" s="47"/>
      <c r="G8" s="46">
        <v>6586</v>
      </c>
      <c r="H8" s="120">
        <v>496093</v>
      </c>
      <c r="I8" s="20">
        <v>6586</v>
      </c>
      <c r="J8" s="5">
        <v>44575</v>
      </c>
      <c r="K8" s="5"/>
      <c r="L8" s="46">
        <v>11084</v>
      </c>
      <c r="M8" s="102">
        <v>496093</v>
      </c>
      <c r="N8" s="20">
        <v>11084</v>
      </c>
      <c r="O8" s="5">
        <v>44575</v>
      </c>
      <c r="P8" s="5"/>
      <c r="Q8" s="46">
        <f t="shared" si="0"/>
        <v>164885</v>
      </c>
      <c r="R8" s="154">
        <f t="shared" si="1"/>
        <v>164885</v>
      </c>
    </row>
    <row r="9" spans="1:19" x14ac:dyDescent="0.25">
      <c r="A9" s="45" t="s">
        <v>41</v>
      </c>
      <c r="B9" s="46">
        <v>95878</v>
      </c>
      <c r="C9" s="102">
        <v>496094</v>
      </c>
      <c r="D9" s="20">
        <v>95878</v>
      </c>
      <c r="E9" s="5">
        <v>44575</v>
      </c>
      <c r="F9" s="47"/>
      <c r="G9" s="46">
        <v>6586</v>
      </c>
      <c r="H9" s="120">
        <v>496094</v>
      </c>
      <c r="I9" s="20">
        <v>6586</v>
      </c>
      <c r="J9" s="5">
        <v>44575</v>
      </c>
      <c r="K9" s="5"/>
      <c r="L9" s="46">
        <v>7169</v>
      </c>
      <c r="M9" s="102">
        <v>496094</v>
      </c>
      <c r="N9" s="20">
        <v>7169</v>
      </c>
      <c r="O9" s="5">
        <v>44575</v>
      </c>
      <c r="P9" s="5"/>
      <c r="Q9" s="46">
        <f t="shared" si="0"/>
        <v>109633</v>
      </c>
      <c r="R9" s="154">
        <f t="shared" si="1"/>
        <v>109633</v>
      </c>
    </row>
    <row r="10" spans="1:19" ht="30" x14ac:dyDescent="0.25">
      <c r="A10" s="3" t="s">
        <v>26</v>
      </c>
      <c r="B10" s="46">
        <v>93912</v>
      </c>
      <c r="C10" s="102">
        <v>496095</v>
      </c>
      <c r="D10" s="20">
        <v>93912</v>
      </c>
      <c r="E10" s="5">
        <v>44575</v>
      </c>
      <c r="F10" s="47"/>
      <c r="G10" s="46">
        <v>6586</v>
      </c>
      <c r="H10" s="120">
        <v>496095</v>
      </c>
      <c r="I10" s="20">
        <v>6586</v>
      </c>
      <c r="J10" s="5">
        <v>44575</v>
      </c>
      <c r="K10" s="5"/>
      <c r="L10" s="46">
        <v>7043</v>
      </c>
      <c r="M10" s="102">
        <v>496095</v>
      </c>
      <c r="N10" s="20">
        <v>7043</v>
      </c>
      <c r="O10" s="5">
        <v>44575</v>
      </c>
      <c r="P10" s="5"/>
      <c r="Q10" s="46">
        <f t="shared" si="0"/>
        <v>107541</v>
      </c>
      <c r="R10" s="154">
        <f t="shared" si="1"/>
        <v>107541</v>
      </c>
    </row>
    <row r="11" spans="1:19" x14ac:dyDescent="0.25">
      <c r="A11" s="3" t="s">
        <v>27</v>
      </c>
      <c r="B11" s="46">
        <v>42323</v>
      </c>
      <c r="C11" s="102">
        <v>496096</v>
      </c>
      <c r="D11" s="20">
        <v>42323</v>
      </c>
      <c r="E11" s="5">
        <v>44575</v>
      </c>
      <c r="F11" s="47"/>
      <c r="G11" s="46">
        <v>6586</v>
      </c>
      <c r="H11" s="120">
        <v>496096</v>
      </c>
      <c r="I11" s="20">
        <v>6586</v>
      </c>
      <c r="J11" s="5">
        <v>44575</v>
      </c>
      <c r="K11" s="5"/>
      <c r="L11" s="46">
        <v>3177</v>
      </c>
      <c r="M11" s="102">
        <v>496096</v>
      </c>
      <c r="N11" s="20">
        <v>3177</v>
      </c>
      <c r="O11" s="5">
        <v>44575</v>
      </c>
      <c r="P11" s="5"/>
      <c r="Q11" s="46">
        <f t="shared" si="0"/>
        <v>52086</v>
      </c>
      <c r="R11" s="154">
        <f t="shared" si="1"/>
        <v>52086</v>
      </c>
      <c r="S11" s="51"/>
    </row>
    <row r="12" spans="1:19" x14ac:dyDescent="0.25">
      <c r="A12" s="3" t="s">
        <v>28</v>
      </c>
      <c r="B12" s="46">
        <v>54469</v>
      </c>
      <c r="C12" s="102">
        <v>496097</v>
      </c>
      <c r="D12" s="20">
        <v>54469</v>
      </c>
      <c r="E12" s="5">
        <v>44575</v>
      </c>
      <c r="F12" s="47"/>
      <c r="G12" s="46">
        <v>6586</v>
      </c>
      <c r="H12" s="120">
        <v>496097</v>
      </c>
      <c r="I12" s="20">
        <v>6586</v>
      </c>
      <c r="J12" s="5">
        <v>44575</v>
      </c>
      <c r="K12" s="5"/>
      <c r="L12" s="46">
        <v>4081</v>
      </c>
      <c r="M12" s="102">
        <v>496097</v>
      </c>
      <c r="N12" s="20">
        <v>4081</v>
      </c>
      <c r="O12" s="5">
        <v>44575</v>
      </c>
      <c r="P12" s="5"/>
      <c r="Q12" s="46">
        <f t="shared" si="0"/>
        <v>65136</v>
      </c>
      <c r="R12" s="154">
        <f t="shared" si="1"/>
        <v>65136</v>
      </c>
    </row>
    <row r="13" spans="1:19" x14ac:dyDescent="0.25">
      <c r="A13" s="3" t="s">
        <v>29</v>
      </c>
      <c r="B13" s="46">
        <v>288431</v>
      </c>
      <c r="C13" s="102">
        <v>496098</v>
      </c>
      <c r="D13" s="20">
        <v>288431</v>
      </c>
      <c r="E13" s="5">
        <v>44575</v>
      </c>
      <c r="F13" s="47"/>
      <c r="G13" s="46">
        <v>6586</v>
      </c>
      <c r="H13" s="120">
        <v>496098</v>
      </c>
      <c r="I13" s="20">
        <v>6586</v>
      </c>
      <c r="J13" s="5">
        <v>44575</v>
      </c>
      <c r="K13" s="5"/>
      <c r="L13" s="46">
        <v>21086</v>
      </c>
      <c r="M13" s="102">
        <v>496098</v>
      </c>
      <c r="N13" s="20">
        <v>21086</v>
      </c>
      <c r="O13" s="5">
        <v>44575</v>
      </c>
      <c r="P13" s="5"/>
      <c r="Q13" s="46">
        <f t="shared" si="0"/>
        <v>316103</v>
      </c>
      <c r="R13" s="154">
        <f t="shared" si="1"/>
        <v>316103</v>
      </c>
    </row>
    <row r="14" spans="1:19" x14ac:dyDescent="0.25">
      <c r="A14" s="3" t="s">
        <v>30</v>
      </c>
      <c r="B14" s="46">
        <v>27062</v>
      </c>
      <c r="C14" s="102">
        <v>496099</v>
      </c>
      <c r="D14" s="20">
        <v>27062</v>
      </c>
      <c r="E14" s="5">
        <v>44575</v>
      </c>
      <c r="F14" s="47"/>
      <c r="G14" s="46">
        <v>6586</v>
      </c>
      <c r="H14" s="120">
        <v>496099</v>
      </c>
      <c r="I14" s="20">
        <v>6586</v>
      </c>
      <c r="J14" s="5">
        <v>44575</v>
      </c>
      <c r="K14" s="5"/>
      <c r="L14" s="46">
        <v>2048</v>
      </c>
      <c r="M14" s="102">
        <v>496099</v>
      </c>
      <c r="N14" s="20">
        <v>2048</v>
      </c>
      <c r="O14" s="5">
        <v>44575</v>
      </c>
      <c r="P14" s="5"/>
      <c r="Q14" s="46">
        <f t="shared" si="0"/>
        <v>35696</v>
      </c>
      <c r="R14" s="154">
        <f t="shared" si="1"/>
        <v>35696</v>
      </c>
    </row>
    <row r="15" spans="1:19" x14ac:dyDescent="0.25">
      <c r="A15" s="3" t="s">
        <v>31</v>
      </c>
      <c r="B15" s="46">
        <v>64859</v>
      </c>
      <c r="C15" s="102">
        <v>496100</v>
      </c>
      <c r="D15" s="20">
        <v>64859</v>
      </c>
      <c r="E15" s="5">
        <v>44575</v>
      </c>
      <c r="F15" s="47"/>
      <c r="G15" s="46">
        <v>6586</v>
      </c>
      <c r="H15" s="120">
        <v>496100</v>
      </c>
      <c r="I15" s="20">
        <v>6586</v>
      </c>
      <c r="J15" s="5">
        <v>44575</v>
      </c>
      <c r="K15" s="5"/>
      <c r="L15" s="46">
        <v>4887</v>
      </c>
      <c r="M15" s="102">
        <v>496100</v>
      </c>
      <c r="N15" s="20">
        <v>4887</v>
      </c>
      <c r="O15" s="5">
        <v>44575</v>
      </c>
      <c r="P15" s="5"/>
      <c r="Q15" s="46">
        <f t="shared" si="0"/>
        <v>76332</v>
      </c>
      <c r="R15" s="154">
        <f t="shared" si="1"/>
        <v>76332</v>
      </c>
    </row>
    <row r="16" spans="1:19" x14ac:dyDescent="0.25">
      <c r="A16" s="3" t="s">
        <v>32</v>
      </c>
      <c r="B16" s="46">
        <v>79133</v>
      </c>
      <c r="C16" s="102">
        <v>496101</v>
      </c>
      <c r="D16" s="20">
        <v>79133</v>
      </c>
      <c r="E16" s="5">
        <v>44575</v>
      </c>
      <c r="F16" s="47"/>
      <c r="G16" s="46">
        <v>6586</v>
      </c>
      <c r="H16" s="120">
        <v>496101</v>
      </c>
      <c r="I16" s="20">
        <v>6586</v>
      </c>
      <c r="J16" s="5">
        <v>44575</v>
      </c>
      <c r="K16" s="5"/>
      <c r="L16" s="46">
        <v>5910</v>
      </c>
      <c r="M16" s="102">
        <v>496101</v>
      </c>
      <c r="N16" s="20">
        <v>5910</v>
      </c>
      <c r="O16" s="5">
        <v>44575</v>
      </c>
      <c r="P16" s="5"/>
      <c r="Q16" s="46">
        <f t="shared" si="0"/>
        <v>91629</v>
      </c>
      <c r="R16" s="154">
        <f t="shared" si="1"/>
        <v>91629</v>
      </c>
    </row>
    <row r="17" spans="1:18" ht="30" x14ac:dyDescent="0.25">
      <c r="A17" s="4" t="s">
        <v>33</v>
      </c>
      <c r="B17" s="46">
        <v>61485</v>
      </c>
      <c r="C17" s="102">
        <v>496102</v>
      </c>
      <c r="D17" s="20">
        <v>61485</v>
      </c>
      <c r="E17" s="5">
        <v>44575</v>
      </c>
      <c r="F17" s="47"/>
      <c r="G17" s="46">
        <v>6586</v>
      </c>
      <c r="H17" s="120">
        <v>496102</v>
      </c>
      <c r="I17" s="20">
        <v>6586</v>
      </c>
      <c r="J17" s="5">
        <v>44575</v>
      </c>
      <c r="K17" s="5"/>
      <c r="L17" s="46">
        <v>4651</v>
      </c>
      <c r="M17" s="102">
        <v>496102</v>
      </c>
      <c r="N17" s="20">
        <v>4651</v>
      </c>
      <c r="O17" s="5">
        <v>44575</v>
      </c>
      <c r="P17" s="5"/>
      <c r="Q17" s="46">
        <f t="shared" si="0"/>
        <v>72722</v>
      </c>
      <c r="R17" s="154">
        <f t="shared" si="1"/>
        <v>72722</v>
      </c>
    </row>
    <row r="18" spans="1:18" x14ac:dyDescent="0.25">
      <c r="B18" s="46">
        <f>SUM(B2:B17)</f>
        <v>1340944</v>
      </c>
      <c r="D18" s="46">
        <f>SUM(D2:D17)</f>
        <v>1340944</v>
      </c>
      <c r="G18" s="54">
        <f>SUM(G2:G17)</f>
        <v>105376</v>
      </c>
      <c r="H18" s="48"/>
      <c r="I18" s="46">
        <f>SUM(I2:I17)</f>
        <v>105376</v>
      </c>
      <c r="J18" s="48"/>
      <c r="K18" s="48"/>
      <c r="L18" s="54">
        <f>SUM(L2:L17)</f>
        <v>100001</v>
      </c>
      <c r="M18" s="48"/>
      <c r="N18" s="46">
        <f>SUM(N2:N17)</f>
        <v>100001</v>
      </c>
      <c r="O18" s="48"/>
      <c r="P18" s="48"/>
      <c r="Q18" s="46">
        <f>B18+G18+L18</f>
        <v>1546321</v>
      </c>
      <c r="R18" s="57">
        <f>SUM(R2:R17)</f>
        <v>1546321</v>
      </c>
    </row>
    <row r="21" spans="1:18" x14ac:dyDescent="0.25">
      <c r="A21" s="36" t="s">
        <v>42</v>
      </c>
      <c r="C21" s="40" t="s">
        <v>37</v>
      </c>
      <c r="D21" s="41" t="s">
        <v>38</v>
      </c>
      <c r="E21" s="42" t="s">
        <v>39</v>
      </c>
      <c r="F21" s="43"/>
    </row>
    <row r="22" spans="1:18" x14ac:dyDescent="0.25">
      <c r="A22" s="30" t="s">
        <v>84</v>
      </c>
      <c r="B22" s="46">
        <v>1021</v>
      </c>
      <c r="C22" s="102">
        <v>496103</v>
      </c>
      <c r="D22" s="20">
        <v>1021</v>
      </c>
      <c r="E22" s="5">
        <v>44575</v>
      </c>
      <c r="F22" s="47"/>
    </row>
    <row r="23" spans="1:18" x14ac:dyDescent="0.25">
      <c r="A23" s="30" t="s">
        <v>85</v>
      </c>
      <c r="B23" s="46">
        <v>406</v>
      </c>
      <c r="C23" s="102">
        <v>496104</v>
      </c>
      <c r="D23" s="20">
        <v>406</v>
      </c>
      <c r="E23" s="5">
        <v>44575</v>
      </c>
      <c r="F23" s="47"/>
    </row>
    <row r="24" spans="1:18" x14ac:dyDescent="0.25">
      <c r="A24" s="30" t="s">
        <v>86</v>
      </c>
      <c r="B24" s="46">
        <v>7339</v>
      </c>
      <c r="C24" s="102">
        <v>496105</v>
      </c>
      <c r="D24" s="20">
        <v>7339</v>
      </c>
      <c r="E24" s="5">
        <v>44575</v>
      </c>
      <c r="F24" s="47"/>
      <c r="I24" s="35"/>
      <c r="J24" s="35"/>
      <c r="K24" s="35"/>
      <c r="N24" s="35"/>
      <c r="O24" s="35"/>
      <c r="P24" s="35"/>
    </row>
    <row r="25" spans="1:18" x14ac:dyDescent="0.25">
      <c r="A25" s="30" t="s">
        <v>87</v>
      </c>
      <c r="B25" s="46">
        <v>301</v>
      </c>
      <c r="C25" s="102">
        <v>496106</v>
      </c>
      <c r="D25" s="20">
        <v>301</v>
      </c>
      <c r="E25" s="5">
        <v>44575</v>
      </c>
      <c r="F25" s="47"/>
      <c r="I25" s="35"/>
      <c r="J25" s="35"/>
      <c r="K25" s="35"/>
      <c r="N25" s="35"/>
      <c r="O25" s="35"/>
      <c r="P25" s="35"/>
    </row>
    <row r="26" spans="1:18" x14ac:dyDescent="0.25">
      <c r="A26" s="30" t="s">
        <v>88</v>
      </c>
      <c r="B26" s="46">
        <v>3270</v>
      </c>
      <c r="C26" s="102">
        <v>496107</v>
      </c>
      <c r="D26" s="20">
        <v>3270</v>
      </c>
      <c r="E26" s="5">
        <v>44575</v>
      </c>
      <c r="F26" s="47"/>
      <c r="I26" s="35"/>
      <c r="J26" s="35"/>
      <c r="K26" s="35"/>
      <c r="N26" s="35"/>
      <c r="O26" s="35"/>
      <c r="P26" s="35"/>
    </row>
    <row r="27" spans="1:18" x14ac:dyDescent="0.25">
      <c r="A27" s="30" t="s">
        <v>89</v>
      </c>
      <c r="B27" s="46">
        <v>3648</v>
      </c>
      <c r="C27" s="102">
        <v>496108</v>
      </c>
      <c r="D27" s="20">
        <v>3648</v>
      </c>
      <c r="E27" s="5">
        <v>44575</v>
      </c>
      <c r="F27" s="47"/>
      <c r="I27" s="55"/>
      <c r="J27" s="55"/>
      <c r="K27" s="55"/>
      <c r="N27" s="55"/>
      <c r="O27" s="55"/>
      <c r="P27" s="55"/>
    </row>
    <row r="28" spans="1:18" x14ac:dyDescent="0.25">
      <c r="A28" s="30" t="s">
        <v>90</v>
      </c>
      <c r="B28" s="46">
        <v>970</v>
      </c>
      <c r="C28" s="102">
        <v>496109</v>
      </c>
      <c r="D28" s="20">
        <v>970</v>
      </c>
      <c r="E28" s="5">
        <v>44575</v>
      </c>
      <c r="F28" s="47"/>
    </row>
    <row r="29" spans="1:18" x14ac:dyDescent="0.25">
      <c r="A29" s="30" t="s">
        <v>91</v>
      </c>
      <c r="B29" s="46">
        <v>2796</v>
      </c>
      <c r="C29" s="102">
        <v>496110</v>
      </c>
      <c r="D29" s="20">
        <v>2796</v>
      </c>
      <c r="E29" s="5">
        <v>44575</v>
      </c>
      <c r="F29" s="47"/>
    </row>
    <row r="30" spans="1:18" x14ac:dyDescent="0.25">
      <c r="A30" s="30" t="s">
        <v>92</v>
      </c>
      <c r="B30" s="46">
        <v>2694</v>
      </c>
      <c r="C30" s="102">
        <v>496111</v>
      </c>
      <c r="D30" s="20">
        <v>2694</v>
      </c>
      <c r="E30" s="5">
        <v>44575</v>
      </c>
      <c r="F30" s="47"/>
    </row>
    <row r="31" spans="1:18" x14ac:dyDescent="0.25">
      <c r="A31" s="30" t="s">
        <v>93</v>
      </c>
      <c r="B31" s="46">
        <v>1982</v>
      </c>
      <c r="C31" s="102">
        <v>496112</v>
      </c>
      <c r="D31" s="20">
        <v>1982</v>
      </c>
      <c r="E31" s="5">
        <v>44575</v>
      </c>
      <c r="F31" s="47"/>
    </row>
    <row r="32" spans="1:18" x14ac:dyDescent="0.25">
      <c r="A32" s="30" t="s">
        <v>94</v>
      </c>
      <c r="B32" s="46">
        <v>779</v>
      </c>
      <c r="C32" s="102">
        <v>496113</v>
      </c>
      <c r="D32" s="20">
        <v>779</v>
      </c>
      <c r="E32" s="5">
        <v>44575</v>
      </c>
      <c r="F32" s="47"/>
    </row>
    <row r="33" spans="1:18" x14ac:dyDescent="0.25">
      <c r="A33" s="30" t="s">
        <v>95</v>
      </c>
      <c r="B33" s="46">
        <v>796</v>
      </c>
      <c r="C33" s="102">
        <v>496114</v>
      </c>
      <c r="D33" s="20">
        <v>796</v>
      </c>
      <c r="E33" s="5">
        <v>44575</v>
      </c>
      <c r="F33" s="47"/>
    </row>
    <row r="34" spans="1:18" x14ac:dyDescent="0.25">
      <c r="A34" s="30" t="s">
        <v>96</v>
      </c>
      <c r="B34" s="46">
        <v>1647</v>
      </c>
      <c r="C34" s="102">
        <v>496115</v>
      </c>
      <c r="D34" s="20">
        <v>1647</v>
      </c>
      <c r="E34" s="5">
        <v>44575</v>
      </c>
      <c r="F34" s="47"/>
    </row>
    <row r="35" spans="1:18" x14ac:dyDescent="0.25">
      <c r="A35" s="30" t="s">
        <v>97</v>
      </c>
      <c r="B35" s="46">
        <v>6494</v>
      </c>
      <c r="C35" s="102">
        <v>496116</v>
      </c>
      <c r="D35" s="20">
        <v>6494</v>
      </c>
      <c r="E35" s="5">
        <v>44575</v>
      </c>
      <c r="F35" s="47"/>
    </row>
    <row r="36" spans="1:18" x14ac:dyDescent="0.25">
      <c r="A36" s="30" t="s">
        <v>98</v>
      </c>
      <c r="B36" s="46">
        <v>3916</v>
      </c>
      <c r="C36" s="102">
        <v>496117</v>
      </c>
      <c r="D36" s="20">
        <v>3916</v>
      </c>
      <c r="E36" s="5">
        <v>44575</v>
      </c>
      <c r="F36" s="47"/>
    </row>
    <row r="37" spans="1:18" x14ac:dyDescent="0.25">
      <c r="A37" s="30" t="s">
        <v>99</v>
      </c>
      <c r="B37" s="46">
        <v>4339</v>
      </c>
      <c r="C37" s="102">
        <v>496118</v>
      </c>
      <c r="D37" s="20">
        <v>4339</v>
      </c>
      <c r="E37" s="5">
        <v>44575</v>
      </c>
      <c r="F37" s="47"/>
    </row>
    <row r="38" spans="1:18" x14ac:dyDescent="0.25">
      <c r="A38" s="30" t="s">
        <v>100</v>
      </c>
      <c r="B38" s="46">
        <v>6769</v>
      </c>
      <c r="C38" s="102">
        <v>496119</v>
      </c>
      <c r="D38" s="20">
        <v>6769</v>
      </c>
      <c r="E38" s="5">
        <v>44575</v>
      </c>
      <c r="F38" s="47"/>
    </row>
    <row r="39" spans="1:18" x14ac:dyDescent="0.25">
      <c r="A39" s="30" t="s">
        <v>101</v>
      </c>
      <c r="B39" s="46">
        <v>4563</v>
      </c>
      <c r="C39" s="102">
        <v>496120</v>
      </c>
      <c r="D39" s="20">
        <v>4563</v>
      </c>
      <c r="E39" s="5">
        <v>44575</v>
      </c>
      <c r="F39" s="47"/>
    </row>
    <row r="40" spans="1:18" x14ac:dyDescent="0.25">
      <c r="A40" s="30" t="s">
        <v>102</v>
      </c>
      <c r="B40" s="46">
        <v>4139</v>
      </c>
      <c r="C40" s="102">
        <v>496121</v>
      </c>
      <c r="D40" s="20">
        <v>4139</v>
      </c>
      <c r="E40" s="5">
        <v>44575</v>
      </c>
      <c r="F40" s="47"/>
    </row>
    <row r="41" spans="1:18" x14ac:dyDescent="0.25">
      <c r="A41" s="30" t="s">
        <v>103</v>
      </c>
      <c r="B41" s="46">
        <v>4283</v>
      </c>
      <c r="C41" s="102">
        <v>496122</v>
      </c>
      <c r="D41" s="20">
        <v>4283</v>
      </c>
      <c r="E41" s="5">
        <v>44575</v>
      </c>
      <c r="F41" s="47"/>
    </row>
    <row r="42" spans="1:18" x14ac:dyDescent="0.25">
      <c r="A42" s="30" t="s">
        <v>104</v>
      </c>
      <c r="B42" s="46">
        <v>561</v>
      </c>
      <c r="C42" s="102">
        <v>496123</v>
      </c>
      <c r="D42" s="20">
        <v>561</v>
      </c>
      <c r="E42" s="5">
        <v>44575</v>
      </c>
      <c r="F42" s="47"/>
    </row>
    <row r="43" spans="1:18" x14ac:dyDescent="0.25">
      <c r="A43" s="30" t="s">
        <v>105</v>
      </c>
      <c r="B43" s="46">
        <v>1596</v>
      </c>
      <c r="C43" s="102">
        <v>496124</v>
      </c>
      <c r="D43" s="20">
        <v>1596</v>
      </c>
      <c r="E43" s="5">
        <v>44575</v>
      </c>
      <c r="F43" s="47"/>
    </row>
    <row r="44" spans="1:18" x14ac:dyDescent="0.25">
      <c r="A44" s="30" t="s">
        <v>106</v>
      </c>
      <c r="B44" s="46">
        <v>5048</v>
      </c>
      <c r="C44" s="102">
        <v>496125</v>
      </c>
      <c r="D44" s="20">
        <v>5048</v>
      </c>
      <c r="E44" s="5">
        <v>44575</v>
      </c>
      <c r="F44" s="47"/>
    </row>
    <row r="45" spans="1:18" x14ac:dyDescent="0.25">
      <c r="A45" s="30" t="s">
        <v>107</v>
      </c>
      <c r="B45" s="46">
        <v>14198</v>
      </c>
      <c r="C45" s="102">
        <v>496126</v>
      </c>
      <c r="D45" s="20">
        <v>14198</v>
      </c>
      <c r="E45" s="5">
        <v>44575</v>
      </c>
      <c r="F45" s="47"/>
    </row>
    <row r="46" spans="1:18" x14ac:dyDescent="0.25">
      <c r="A46" s="30" t="s">
        <v>20</v>
      </c>
      <c r="B46" s="46">
        <v>51783</v>
      </c>
      <c r="C46" s="102">
        <v>496088</v>
      </c>
      <c r="D46" s="20">
        <v>51783</v>
      </c>
      <c r="E46" s="5">
        <v>44575</v>
      </c>
      <c r="F46" s="47"/>
    </row>
    <row r="47" spans="1:18" s="37" customFormat="1" x14ac:dyDescent="0.25">
      <c r="A47" s="36" t="s">
        <v>35</v>
      </c>
      <c r="B47" s="56">
        <f t="shared" ref="B47" si="2">SUM(B22:B46)</f>
        <v>135338</v>
      </c>
      <c r="C47" s="56"/>
      <c r="D47" s="56">
        <f>SUM(D22:D46)</f>
        <v>135338</v>
      </c>
      <c r="E47" s="57"/>
      <c r="F47" s="57"/>
      <c r="G47" s="49"/>
      <c r="L47" s="49"/>
      <c r="Q47" s="57"/>
      <c r="R47" s="57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="90" zoomScaleNormal="90" workbookViewId="0">
      <selection activeCell="F2" sqref="F2"/>
    </sheetView>
  </sheetViews>
  <sheetFormatPr defaultColWidth="8.85546875" defaultRowHeight="15" x14ac:dyDescent="0.25"/>
  <cols>
    <col min="1" max="1" width="39.42578125" style="52" customWidth="1"/>
    <col min="2" max="2" width="12" style="72" bestFit="1" customWidth="1"/>
    <col min="3" max="3" width="9.42578125" style="52" bestFit="1" customWidth="1"/>
    <col min="4" max="4" width="11.7109375" style="52" bestFit="1" customWidth="1"/>
    <col min="5" max="5" width="2.85546875" style="108" customWidth="1"/>
    <col min="6" max="6" width="38.42578125" style="52" customWidth="1"/>
    <col min="7" max="7" width="13.140625" style="52" bestFit="1" customWidth="1"/>
    <col min="8" max="8" width="9.42578125" style="52" bestFit="1" customWidth="1"/>
    <col min="9" max="9" width="11.7109375" style="52" bestFit="1" customWidth="1"/>
    <col min="10" max="10" width="2.85546875" style="108" customWidth="1"/>
    <col min="11" max="11" width="38.42578125" style="52" customWidth="1"/>
    <col min="12" max="12" width="13.140625" style="52" bestFit="1" customWidth="1"/>
    <col min="13" max="13" width="9.42578125" style="52" bestFit="1" customWidth="1"/>
    <col min="14" max="14" width="11.7109375" style="52" bestFit="1" customWidth="1"/>
    <col min="15" max="15" width="2.85546875" style="108" customWidth="1"/>
    <col min="16" max="16" width="34.7109375" style="52" customWidth="1"/>
    <col min="17" max="17" width="13.140625" style="75" bestFit="1" customWidth="1"/>
    <col min="18" max="18" width="8.85546875" style="52"/>
    <col min="19" max="19" width="9.42578125" style="52" bestFit="1" customWidth="1"/>
    <col min="20" max="16384" width="8.85546875" style="52"/>
  </cols>
  <sheetData>
    <row r="1" spans="1:19" x14ac:dyDescent="0.25">
      <c r="A1" s="66" t="s">
        <v>79</v>
      </c>
      <c r="B1" s="66" t="s">
        <v>52</v>
      </c>
      <c r="C1" s="79" t="s">
        <v>60</v>
      </c>
      <c r="D1" s="36" t="s">
        <v>61</v>
      </c>
      <c r="F1" s="66" t="s">
        <v>122</v>
      </c>
      <c r="G1" s="66" t="s">
        <v>52</v>
      </c>
      <c r="H1" s="79" t="s">
        <v>60</v>
      </c>
      <c r="I1" s="36" t="s">
        <v>61</v>
      </c>
      <c r="K1" s="66" t="s">
        <v>83</v>
      </c>
      <c r="L1" s="66" t="s">
        <v>52</v>
      </c>
      <c r="M1" s="79" t="s">
        <v>60</v>
      </c>
      <c r="N1" s="36" t="s">
        <v>61</v>
      </c>
      <c r="P1" s="66" t="s">
        <v>62</v>
      </c>
      <c r="Q1" s="66" t="s">
        <v>52</v>
      </c>
      <c r="R1" s="79" t="s">
        <v>60</v>
      </c>
      <c r="S1" s="36" t="s">
        <v>61</v>
      </c>
    </row>
    <row r="2" spans="1:19" x14ac:dyDescent="0.25">
      <c r="A2" s="141" t="s">
        <v>250</v>
      </c>
      <c r="B2" s="153">
        <v>4.62</v>
      </c>
      <c r="C2" s="143" t="s">
        <v>285</v>
      </c>
      <c r="D2" s="144">
        <v>44487</v>
      </c>
      <c r="G2" s="34"/>
      <c r="I2" s="33"/>
      <c r="L2" s="34"/>
      <c r="N2" s="33"/>
      <c r="Q2" s="116"/>
      <c r="S2" s="33"/>
    </row>
    <row r="3" spans="1:19" x14ac:dyDescent="0.25">
      <c r="A3" s="141" t="s">
        <v>251</v>
      </c>
      <c r="B3" s="153">
        <v>18.46</v>
      </c>
      <c r="C3" s="143" t="s">
        <v>286</v>
      </c>
      <c r="D3" s="144">
        <v>44490</v>
      </c>
      <c r="G3" s="34"/>
      <c r="H3" s="80"/>
      <c r="I3" s="33"/>
      <c r="L3" s="34"/>
      <c r="M3" s="80"/>
      <c r="N3" s="33"/>
      <c r="Q3" s="116"/>
      <c r="S3" s="33"/>
    </row>
    <row r="4" spans="1:19" x14ac:dyDescent="0.25">
      <c r="A4" s="141" t="s">
        <v>252</v>
      </c>
      <c r="B4" s="153">
        <v>48.82</v>
      </c>
      <c r="C4" s="143" t="s">
        <v>287</v>
      </c>
      <c r="D4" s="144">
        <v>44490</v>
      </c>
      <c r="G4" s="34"/>
      <c r="H4" s="80"/>
      <c r="I4" s="33"/>
      <c r="L4" s="34"/>
      <c r="M4" s="80"/>
      <c r="N4" s="33"/>
    </row>
    <row r="5" spans="1:19" x14ac:dyDescent="0.25">
      <c r="A5" s="141" t="s">
        <v>253</v>
      </c>
      <c r="B5" s="153">
        <v>19.440000000000001</v>
      </c>
      <c r="C5" s="143" t="s">
        <v>288</v>
      </c>
      <c r="D5" s="144">
        <v>44490</v>
      </c>
      <c r="G5" s="34"/>
      <c r="H5" s="80"/>
      <c r="I5" s="33"/>
      <c r="L5" s="34"/>
      <c r="M5" s="80"/>
      <c r="N5" s="33"/>
    </row>
    <row r="6" spans="1:19" x14ac:dyDescent="0.25">
      <c r="A6" s="141" t="s">
        <v>254</v>
      </c>
      <c r="B6" s="153">
        <v>61.16</v>
      </c>
      <c r="C6" s="143" t="s">
        <v>289</v>
      </c>
      <c r="D6" s="144">
        <v>44490</v>
      </c>
      <c r="G6" s="34"/>
      <c r="H6" s="80"/>
      <c r="I6" s="33"/>
      <c r="L6" s="34"/>
      <c r="M6" s="80"/>
      <c r="N6" s="33"/>
    </row>
    <row r="7" spans="1:19" x14ac:dyDescent="0.25">
      <c r="A7" s="141" t="s">
        <v>255</v>
      </c>
      <c r="B7" s="153">
        <v>61.32</v>
      </c>
      <c r="C7" s="143" t="s">
        <v>290</v>
      </c>
      <c r="D7" s="144">
        <v>44490</v>
      </c>
      <c r="G7" s="34"/>
      <c r="H7" s="80"/>
      <c r="I7" s="33"/>
      <c r="L7" s="34"/>
      <c r="M7" s="80"/>
      <c r="N7" s="33"/>
    </row>
    <row r="8" spans="1:19" x14ac:dyDescent="0.25">
      <c r="A8" s="141" t="s">
        <v>256</v>
      </c>
      <c r="B8" s="153">
        <v>142.96</v>
      </c>
      <c r="C8" s="143" t="s">
        <v>291</v>
      </c>
      <c r="D8" s="144">
        <v>44490</v>
      </c>
      <c r="G8" s="34"/>
      <c r="I8" s="33"/>
    </row>
    <row r="9" spans="1:19" x14ac:dyDescent="0.25">
      <c r="A9" s="141" t="s">
        <v>257</v>
      </c>
      <c r="B9" s="153">
        <v>138.69</v>
      </c>
      <c r="C9" s="143" t="s">
        <v>292</v>
      </c>
      <c r="D9" s="144">
        <v>44491</v>
      </c>
      <c r="G9" s="34"/>
      <c r="I9" s="33"/>
    </row>
    <row r="10" spans="1:19" x14ac:dyDescent="0.25">
      <c r="A10" s="141" t="s">
        <v>258</v>
      </c>
      <c r="B10" s="153">
        <v>28.94</v>
      </c>
      <c r="C10" s="143" t="s">
        <v>293</v>
      </c>
      <c r="D10" s="144">
        <v>44491</v>
      </c>
      <c r="G10" s="34"/>
      <c r="I10" s="33"/>
    </row>
    <row r="11" spans="1:19" x14ac:dyDescent="0.25">
      <c r="A11" s="142" t="s">
        <v>259</v>
      </c>
      <c r="B11" s="153">
        <v>21.52</v>
      </c>
      <c r="C11" s="143" t="s">
        <v>294</v>
      </c>
      <c r="D11" s="144">
        <v>44511</v>
      </c>
      <c r="G11" s="34"/>
      <c r="I11" s="33"/>
    </row>
    <row r="12" spans="1:19" x14ac:dyDescent="0.25">
      <c r="A12" s="142" t="s">
        <v>260</v>
      </c>
      <c r="B12" s="153">
        <v>1896.21</v>
      </c>
      <c r="C12" s="143" t="s">
        <v>295</v>
      </c>
      <c r="D12" s="144">
        <v>44511</v>
      </c>
      <c r="G12" s="34"/>
      <c r="I12" s="33"/>
    </row>
    <row r="13" spans="1:19" x14ac:dyDescent="0.25">
      <c r="A13" s="142" t="s">
        <v>261</v>
      </c>
      <c r="B13" s="153">
        <v>9.61</v>
      </c>
      <c r="C13" s="143" t="s">
        <v>296</v>
      </c>
      <c r="D13" s="144">
        <v>44517</v>
      </c>
      <c r="G13" s="34"/>
      <c r="I13" s="33"/>
    </row>
    <row r="14" spans="1:19" x14ac:dyDescent="0.25">
      <c r="A14" s="142" t="s">
        <v>262</v>
      </c>
      <c r="B14" s="153">
        <v>62.21</v>
      </c>
      <c r="C14" s="143" t="s">
        <v>297</v>
      </c>
      <c r="D14" s="144">
        <v>44522</v>
      </c>
      <c r="G14" s="34"/>
      <c r="I14" s="33"/>
    </row>
    <row r="15" spans="1:19" x14ac:dyDescent="0.25">
      <c r="A15" s="142" t="s">
        <v>263</v>
      </c>
      <c r="B15" s="153">
        <v>20.22</v>
      </c>
      <c r="C15" s="143" t="s">
        <v>298</v>
      </c>
      <c r="D15" s="144">
        <v>44536</v>
      </c>
      <c r="G15" s="34"/>
      <c r="I15" s="33"/>
    </row>
    <row r="16" spans="1:19" x14ac:dyDescent="0.25">
      <c r="A16" s="142" t="s">
        <v>264</v>
      </c>
      <c r="B16" s="153">
        <v>20.57</v>
      </c>
      <c r="C16" s="143" t="s">
        <v>299</v>
      </c>
      <c r="D16" s="144">
        <v>44536</v>
      </c>
      <c r="G16" s="34"/>
      <c r="I16" s="33"/>
    </row>
    <row r="17" spans="1:14" x14ac:dyDescent="0.25">
      <c r="A17" s="142" t="s">
        <v>265</v>
      </c>
      <c r="B17" s="153">
        <v>14.11</v>
      </c>
      <c r="C17" s="143" t="s">
        <v>300</v>
      </c>
      <c r="D17" s="144">
        <v>44536</v>
      </c>
      <c r="G17" s="34"/>
      <c r="I17" s="33"/>
    </row>
    <row r="18" spans="1:14" x14ac:dyDescent="0.25">
      <c r="A18" s="142" t="s">
        <v>266</v>
      </c>
      <c r="B18" s="153">
        <v>48.61</v>
      </c>
      <c r="C18" s="143" t="s">
        <v>301</v>
      </c>
      <c r="D18" s="144">
        <v>44551</v>
      </c>
      <c r="G18" s="34"/>
      <c r="I18" s="33"/>
    </row>
    <row r="19" spans="1:14" x14ac:dyDescent="0.25">
      <c r="A19" s="142" t="s">
        <v>267</v>
      </c>
      <c r="B19" s="153">
        <v>12.39</v>
      </c>
      <c r="C19" s="143" t="s">
        <v>302</v>
      </c>
      <c r="D19" s="144">
        <v>44560</v>
      </c>
      <c r="G19" s="34"/>
      <c r="I19" s="33"/>
    </row>
    <row r="20" spans="1:14" x14ac:dyDescent="0.25">
      <c r="A20" s="142" t="s">
        <v>268</v>
      </c>
      <c r="B20" s="153">
        <v>11.58</v>
      </c>
      <c r="C20" s="143" t="s">
        <v>303</v>
      </c>
      <c r="D20" s="144">
        <v>44565</v>
      </c>
      <c r="G20" s="34"/>
      <c r="I20" s="33"/>
    </row>
    <row r="21" spans="1:14" x14ac:dyDescent="0.25">
      <c r="A21" s="142" t="s">
        <v>269</v>
      </c>
      <c r="B21" s="153">
        <v>51.08</v>
      </c>
      <c r="C21" s="143" t="s">
        <v>304</v>
      </c>
      <c r="D21" s="144">
        <v>44565</v>
      </c>
      <c r="G21" s="34"/>
      <c r="I21" s="33"/>
    </row>
    <row r="22" spans="1:14" x14ac:dyDescent="0.25">
      <c r="A22" s="142" t="s">
        <v>270</v>
      </c>
      <c r="B22" s="153">
        <v>35.17</v>
      </c>
      <c r="C22" s="143" t="s">
        <v>305</v>
      </c>
      <c r="D22" s="144">
        <v>44565</v>
      </c>
      <c r="G22" s="34"/>
      <c r="I22" s="33"/>
    </row>
    <row r="23" spans="1:14" x14ac:dyDescent="0.25">
      <c r="A23" s="142" t="s">
        <v>271</v>
      </c>
      <c r="B23" s="153">
        <v>20.5</v>
      </c>
      <c r="C23" s="143" t="s">
        <v>306</v>
      </c>
      <c r="D23" s="144">
        <v>44565</v>
      </c>
      <c r="G23" s="34"/>
      <c r="I23" s="33"/>
    </row>
    <row r="24" spans="1:14" x14ac:dyDescent="0.25">
      <c r="A24" s="142" t="s">
        <v>272</v>
      </c>
      <c r="B24" s="153">
        <v>72.86</v>
      </c>
      <c r="C24" s="143" t="s">
        <v>307</v>
      </c>
      <c r="D24" s="144">
        <v>44565</v>
      </c>
      <c r="G24" s="34"/>
      <c r="I24" s="33"/>
    </row>
    <row r="25" spans="1:14" x14ac:dyDescent="0.25">
      <c r="A25" s="152" t="s">
        <v>339</v>
      </c>
      <c r="B25" s="153">
        <v>222.73</v>
      </c>
      <c r="C25" s="150" t="s">
        <v>338</v>
      </c>
      <c r="D25" s="151">
        <v>44565</v>
      </c>
      <c r="G25" s="34"/>
      <c r="I25" s="33"/>
    </row>
    <row r="26" spans="1:14" x14ac:dyDescent="0.25">
      <c r="A26" s="142" t="s">
        <v>273</v>
      </c>
      <c r="B26" s="153">
        <v>32.700000000000003</v>
      </c>
      <c r="C26" s="143" t="s">
        <v>308</v>
      </c>
      <c r="D26" s="144">
        <v>44567</v>
      </c>
      <c r="G26" s="34"/>
      <c r="I26" s="33"/>
    </row>
    <row r="27" spans="1:14" x14ac:dyDescent="0.25">
      <c r="A27" s="142" t="s">
        <v>274</v>
      </c>
      <c r="B27" s="153">
        <v>332.03</v>
      </c>
      <c r="C27" s="143" t="s">
        <v>309</v>
      </c>
      <c r="D27" s="144">
        <v>44567</v>
      </c>
      <c r="G27" s="34"/>
      <c r="I27" s="33"/>
    </row>
    <row r="28" spans="1:14" x14ac:dyDescent="0.25">
      <c r="A28" s="142" t="s">
        <v>275</v>
      </c>
      <c r="B28" s="153">
        <v>31.26</v>
      </c>
      <c r="C28" s="143" t="s">
        <v>310</v>
      </c>
      <c r="D28" s="144">
        <v>44567</v>
      </c>
      <c r="G28" s="34"/>
      <c r="I28" s="33"/>
    </row>
    <row r="29" spans="1:14" x14ac:dyDescent="0.25">
      <c r="A29" s="142" t="s">
        <v>276</v>
      </c>
      <c r="B29" s="153">
        <v>81.02</v>
      </c>
      <c r="C29" s="143" t="s">
        <v>311</v>
      </c>
      <c r="D29" s="144">
        <v>44567</v>
      </c>
      <c r="G29" s="34"/>
      <c r="I29" s="33"/>
    </row>
    <row r="30" spans="1:14" x14ac:dyDescent="0.25">
      <c r="A30" s="142" t="s">
        <v>277</v>
      </c>
      <c r="B30" s="153">
        <v>591.44000000000005</v>
      </c>
      <c r="C30" s="143" t="s">
        <v>312</v>
      </c>
      <c r="D30" s="144">
        <v>44567</v>
      </c>
      <c r="G30" s="34"/>
      <c r="I30" s="33"/>
    </row>
    <row r="31" spans="1:14" x14ac:dyDescent="0.25">
      <c r="A31" s="142" t="s">
        <v>278</v>
      </c>
      <c r="B31" s="153">
        <v>163.43</v>
      </c>
      <c r="C31" s="143" t="s">
        <v>313</v>
      </c>
      <c r="D31" s="144">
        <v>44567</v>
      </c>
      <c r="L31" s="34"/>
      <c r="N31" s="33"/>
    </row>
    <row r="32" spans="1:14" x14ac:dyDescent="0.25">
      <c r="A32" s="142" t="s">
        <v>279</v>
      </c>
      <c r="B32" s="153">
        <v>51.99</v>
      </c>
      <c r="C32" s="143" t="s">
        <v>314</v>
      </c>
      <c r="D32" s="144">
        <v>44567</v>
      </c>
    </row>
    <row r="33" spans="1:4" x14ac:dyDescent="0.25">
      <c r="A33" s="142" t="s">
        <v>280</v>
      </c>
      <c r="B33" s="153">
        <v>34.770000000000003</v>
      </c>
      <c r="C33" s="143" t="s">
        <v>315</v>
      </c>
      <c r="D33" s="144">
        <v>44567</v>
      </c>
    </row>
    <row r="34" spans="1:4" x14ac:dyDescent="0.25">
      <c r="A34" s="142" t="s">
        <v>281</v>
      </c>
      <c r="B34" s="153">
        <v>107.45</v>
      </c>
      <c r="C34" s="143" t="s">
        <v>316</v>
      </c>
      <c r="D34" s="144">
        <v>44567</v>
      </c>
    </row>
    <row r="35" spans="1:4" x14ac:dyDescent="0.25">
      <c r="A35" s="142" t="s">
        <v>282</v>
      </c>
      <c r="B35" s="153">
        <v>269.18</v>
      </c>
      <c r="C35" s="143" t="s">
        <v>317</v>
      </c>
      <c r="D35" s="144">
        <v>44567</v>
      </c>
    </row>
    <row r="36" spans="1:4" x14ac:dyDescent="0.25">
      <c r="A36" s="142" t="s">
        <v>283</v>
      </c>
      <c r="B36" s="153">
        <v>100.45</v>
      </c>
      <c r="C36" s="143" t="s">
        <v>318</v>
      </c>
      <c r="D36" s="144">
        <v>44567</v>
      </c>
    </row>
    <row r="37" spans="1:4" x14ac:dyDescent="0.25">
      <c r="A37" s="142" t="s">
        <v>284</v>
      </c>
      <c r="B37" s="153">
        <v>109.17</v>
      </c>
      <c r="C37" s="143" t="s">
        <v>319</v>
      </c>
      <c r="D37" s="144">
        <v>44567</v>
      </c>
    </row>
    <row r="38" spans="1:4" x14ac:dyDescent="0.25">
      <c r="A38" s="145" t="s">
        <v>320</v>
      </c>
      <c r="B38" s="153">
        <v>152.62</v>
      </c>
      <c r="C38" s="147" t="s">
        <v>322</v>
      </c>
      <c r="D38" s="146">
        <v>44575</v>
      </c>
    </row>
    <row r="39" spans="1:4" x14ac:dyDescent="0.25">
      <c r="A39" s="145" t="s">
        <v>321</v>
      </c>
      <c r="B39" s="153">
        <v>84.18</v>
      </c>
      <c r="C39" s="147" t="s">
        <v>323</v>
      </c>
      <c r="D39" s="146">
        <v>44575</v>
      </c>
    </row>
    <row r="40" spans="1:4" x14ac:dyDescent="0.25">
      <c r="A40" s="148" t="s">
        <v>324</v>
      </c>
      <c r="B40" s="153">
        <v>992.74</v>
      </c>
      <c r="C40" s="149" t="s">
        <v>331</v>
      </c>
      <c r="D40" s="151">
        <v>44592</v>
      </c>
    </row>
    <row r="41" spans="1:4" x14ac:dyDescent="0.25">
      <c r="A41" s="148" t="s">
        <v>325</v>
      </c>
      <c r="B41" s="153">
        <v>1604.81</v>
      </c>
      <c r="C41" s="149" t="s">
        <v>332</v>
      </c>
      <c r="D41" s="151">
        <v>44592</v>
      </c>
    </row>
    <row r="42" spans="1:4" x14ac:dyDescent="0.25">
      <c r="A42" s="148" t="s">
        <v>326</v>
      </c>
      <c r="B42" s="153">
        <v>2905.49</v>
      </c>
      <c r="C42" s="149" t="s">
        <v>333</v>
      </c>
      <c r="D42" s="151">
        <v>44592</v>
      </c>
    </row>
    <row r="43" spans="1:4" x14ac:dyDescent="0.25">
      <c r="A43" s="148" t="s">
        <v>327</v>
      </c>
      <c r="B43" s="153">
        <v>5882.91</v>
      </c>
      <c r="C43" s="149" t="s">
        <v>334</v>
      </c>
      <c r="D43" s="151">
        <v>44592</v>
      </c>
    </row>
    <row r="44" spans="1:4" x14ac:dyDescent="0.25">
      <c r="A44" s="148" t="s">
        <v>328</v>
      </c>
      <c r="B44" s="153">
        <v>2624.08</v>
      </c>
      <c r="C44" s="149" t="s">
        <v>335</v>
      </c>
      <c r="D44" s="151">
        <v>44592</v>
      </c>
    </row>
    <row r="45" spans="1:4" x14ac:dyDescent="0.25">
      <c r="A45" s="148" t="s">
        <v>329</v>
      </c>
      <c r="B45" s="153">
        <v>1134.29</v>
      </c>
      <c r="C45" s="149" t="s">
        <v>336</v>
      </c>
      <c r="D45" s="151">
        <v>44592</v>
      </c>
    </row>
    <row r="46" spans="1:4" x14ac:dyDescent="0.25">
      <c r="A46" s="148" t="s">
        <v>330</v>
      </c>
      <c r="B46" s="153">
        <v>793.91</v>
      </c>
      <c r="C46" s="149" t="s">
        <v>337</v>
      </c>
      <c r="D46" s="151">
        <v>44592</v>
      </c>
    </row>
    <row r="47" spans="1:4" x14ac:dyDescent="0.25">
      <c r="A47" s="113"/>
      <c r="B47" s="119"/>
      <c r="C47" s="115"/>
      <c r="D47" s="33"/>
    </row>
    <row r="48" spans="1:4" x14ac:dyDescent="0.25">
      <c r="A48" s="113"/>
      <c r="B48" s="119"/>
      <c r="C48" s="115"/>
      <c r="D48" s="33"/>
    </row>
    <row r="49" spans="2:17" x14ac:dyDescent="0.25">
      <c r="B49" s="34"/>
      <c r="C49" s="80"/>
      <c r="D49" s="33"/>
    </row>
    <row r="50" spans="2:17" x14ac:dyDescent="0.25">
      <c r="B50" s="34"/>
      <c r="C50" s="80"/>
      <c r="D50" s="33"/>
    </row>
    <row r="52" spans="2:17" x14ac:dyDescent="0.25">
      <c r="B52" s="72">
        <f>SUM(B2:B51)</f>
        <v>21123.7</v>
      </c>
      <c r="G52" s="73">
        <f>SUM(G2:G51)</f>
        <v>0</v>
      </c>
      <c r="L52" s="73">
        <f>SUM(L2:L51)</f>
        <v>0</v>
      </c>
      <c r="Q52" s="75">
        <f>SUM(Q2:Q51)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3" sqref="B3"/>
    </sheetView>
  </sheetViews>
  <sheetFormatPr defaultColWidth="8.7109375" defaultRowHeight="15" x14ac:dyDescent="0.25"/>
  <cols>
    <col min="1" max="1" width="26.85546875" style="38" bestFit="1" customWidth="1"/>
    <col min="2" max="2" width="11.5703125" style="38" bestFit="1" customWidth="1"/>
    <col min="3" max="3" width="10.85546875" style="38" bestFit="1" customWidth="1"/>
    <col min="4" max="4" width="14.5703125" style="38" bestFit="1" customWidth="1"/>
    <col min="5" max="5" width="29.85546875" style="38" bestFit="1" customWidth="1"/>
    <col min="6" max="6" width="11.85546875" style="38" bestFit="1" customWidth="1"/>
    <col min="7" max="7" width="8.7109375" style="38"/>
    <col min="8" max="8" width="11.42578125" style="38" customWidth="1"/>
    <col min="9" max="9" width="17" style="38" bestFit="1" customWidth="1"/>
    <col min="10" max="10" width="18.28515625" style="38" customWidth="1"/>
    <col min="11" max="16384" width="8.7109375" style="38"/>
  </cols>
  <sheetData>
    <row r="1" spans="1:10" s="37" customFormat="1" x14ac:dyDescent="0.25">
      <c r="A1" s="37" t="s">
        <v>54</v>
      </c>
      <c r="B1" s="55" t="s">
        <v>52</v>
      </c>
      <c r="C1" s="37" t="s">
        <v>53</v>
      </c>
      <c r="D1" s="37" t="s">
        <v>55</v>
      </c>
      <c r="E1" s="37" t="s">
        <v>56</v>
      </c>
      <c r="F1" s="37" t="s">
        <v>82</v>
      </c>
      <c r="H1" s="178" t="s">
        <v>108</v>
      </c>
      <c r="I1" s="179"/>
      <c r="J1" s="180"/>
    </row>
    <row r="2" spans="1:10" x14ac:dyDescent="0.25">
      <c r="A2" s="38" t="s">
        <v>349</v>
      </c>
      <c r="B2" s="177">
        <v>100</v>
      </c>
      <c r="C2" s="21">
        <v>44615</v>
      </c>
      <c r="D2" s="21">
        <v>44606</v>
      </c>
      <c r="H2" s="181"/>
      <c r="I2" s="182"/>
      <c r="J2" s="183"/>
    </row>
    <row r="3" spans="1:10" x14ac:dyDescent="0.25">
      <c r="A3" s="38" t="s">
        <v>614</v>
      </c>
      <c r="B3" s="177">
        <v>100</v>
      </c>
      <c r="C3" s="21">
        <v>44659</v>
      </c>
      <c r="D3" s="21">
        <v>44679</v>
      </c>
      <c r="H3" s="123" t="s">
        <v>109</v>
      </c>
      <c r="I3" s="124">
        <f>I12-J12</f>
        <v>2087.8500000000004</v>
      </c>
      <c r="J3" s="125"/>
    </row>
    <row r="4" spans="1:10" x14ac:dyDescent="0.25">
      <c r="B4" s="35"/>
      <c r="C4" s="21"/>
      <c r="D4" s="21"/>
      <c r="H4" s="126" t="s">
        <v>53</v>
      </c>
      <c r="I4" s="127" t="s">
        <v>110</v>
      </c>
      <c r="J4" s="128" t="s">
        <v>111</v>
      </c>
    </row>
    <row r="5" spans="1:10" x14ac:dyDescent="0.25">
      <c r="B5" s="35"/>
      <c r="C5" s="21"/>
      <c r="D5" s="21"/>
      <c r="H5" s="129">
        <v>43434</v>
      </c>
      <c r="I5" s="130">
        <v>6800</v>
      </c>
      <c r="J5" s="125"/>
    </row>
    <row r="6" spans="1:10" x14ac:dyDescent="0.25">
      <c r="B6" s="35"/>
      <c r="C6" s="21"/>
      <c r="D6" s="21"/>
      <c r="H6" s="129">
        <v>43473</v>
      </c>
      <c r="I6" s="130">
        <v>400</v>
      </c>
      <c r="J6" s="125"/>
    </row>
    <row r="7" spans="1:10" x14ac:dyDescent="0.25">
      <c r="B7" s="35"/>
      <c r="C7" s="21"/>
      <c r="D7" s="21"/>
      <c r="H7" s="129">
        <v>43888</v>
      </c>
      <c r="I7" s="130"/>
      <c r="J7" s="125">
        <v>843.24</v>
      </c>
    </row>
    <row r="8" spans="1:10" x14ac:dyDescent="0.25">
      <c r="B8" s="35"/>
      <c r="C8" s="21"/>
      <c r="D8" s="21"/>
      <c r="H8" s="129">
        <v>44232</v>
      </c>
      <c r="I8" s="130"/>
      <c r="J8" s="125">
        <v>3417.54</v>
      </c>
    </row>
    <row r="9" spans="1:10" x14ac:dyDescent="0.25">
      <c r="B9" s="35"/>
      <c r="C9" s="21"/>
      <c r="D9" s="21"/>
      <c r="H9" s="129">
        <v>44550</v>
      </c>
      <c r="I9" s="130"/>
      <c r="J9" s="125">
        <v>851.37</v>
      </c>
    </row>
    <row r="10" spans="1:10" x14ac:dyDescent="0.25">
      <c r="B10" s="35"/>
      <c r="C10" s="21"/>
      <c r="D10" s="21"/>
      <c r="H10" s="129"/>
      <c r="I10" s="130"/>
      <c r="J10" s="125"/>
    </row>
    <row r="11" spans="1:10" x14ac:dyDescent="0.25">
      <c r="B11" s="35"/>
      <c r="C11" s="21"/>
      <c r="D11" s="21"/>
      <c r="H11" s="131"/>
      <c r="I11" s="130"/>
      <c r="J11" s="125"/>
    </row>
    <row r="12" spans="1:10" ht="15.75" thickBot="1" x14ac:dyDescent="0.3">
      <c r="B12" s="35"/>
      <c r="C12" s="21"/>
      <c r="D12" s="21"/>
      <c r="H12" s="132"/>
      <c r="I12" s="133">
        <f>SUM(I5:I11)</f>
        <v>7200</v>
      </c>
      <c r="J12" s="134">
        <f>SUM(J5:J11)</f>
        <v>5112.1499999999996</v>
      </c>
    </row>
    <row r="13" spans="1:10" x14ac:dyDescent="0.25">
      <c r="B13" s="35"/>
    </row>
    <row r="14" spans="1:10" x14ac:dyDescent="0.25">
      <c r="A14" s="99" t="s">
        <v>35</v>
      </c>
      <c r="B14" s="35">
        <f>SUM(B2:B13)</f>
        <v>200</v>
      </c>
    </row>
    <row r="15" spans="1:10" x14ac:dyDescent="0.25">
      <c r="B15" s="35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2022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2022-05-03T22:33:33Z</dcterms:modified>
</cp:coreProperties>
</file>