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240" yWindow="110" windowWidth="14810" windowHeight="8010" activeTab="1" xr2:uid="{00000000-000D-0000-FFFF-FFFF00000000}"/>
  </bookViews>
  <sheets>
    <sheet name="Statistics" sheetId="1" r:id="rId1"/>
    <sheet name="Infographic" sheetId="2" r:id="rId2"/>
  </sheets>
  <calcPr calcId="171027"/>
</workbook>
</file>

<file path=xl/calcChain.xml><?xml version="1.0" encoding="utf-8"?>
<calcChain xmlns="http://schemas.openxmlformats.org/spreadsheetml/2006/main">
  <c r="A42" i="2" l="1"/>
  <c r="L32" i="2"/>
  <c r="J32" i="2"/>
  <c r="H32" i="2"/>
  <c r="E22" i="2"/>
  <c r="C22" i="2"/>
  <c r="A22" i="2"/>
  <c r="E33" i="2"/>
  <c r="C33" i="2"/>
  <c r="A33" i="2"/>
  <c r="M64" i="1"/>
  <c r="M59" i="1"/>
  <c r="C64" i="1"/>
  <c r="C59" i="1"/>
  <c r="B72" i="1" l="1"/>
  <c r="D62" i="1" l="1"/>
  <c r="E62" i="1"/>
  <c r="F62" i="1"/>
  <c r="G62" i="1"/>
  <c r="H62" i="1"/>
  <c r="I62" i="1"/>
  <c r="J62" i="1"/>
  <c r="K62" i="1"/>
  <c r="L62" i="1"/>
  <c r="B62" i="1"/>
  <c r="D67" i="1"/>
  <c r="E67" i="1"/>
  <c r="F67" i="1"/>
  <c r="G67" i="1"/>
  <c r="H67" i="1"/>
  <c r="I67" i="1"/>
  <c r="J67" i="1"/>
  <c r="K67" i="1"/>
  <c r="L67" i="1"/>
  <c r="B67" i="1"/>
  <c r="D66" i="1"/>
  <c r="E66" i="1"/>
  <c r="F66" i="1"/>
  <c r="G66" i="1"/>
  <c r="H66" i="1"/>
  <c r="I66" i="1"/>
  <c r="J66" i="1"/>
  <c r="K66" i="1"/>
  <c r="L66" i="1"/>
  <c r="B66" i="1"/>
  <c r="D65" i="1"/>
  <c r="E65" i="1"/>
  <c r="F65" i="1"/>
  <c r="G65" i="1"/>
  <c r="H65" i="1"/>
  <c r="I65" i="1"/>
  <c r="J65" i="1"/>
  <c r="K65" i="1"/>
  <c r="L65" i="1"/>
  <c r="B65" i="1"/>
  <c r="B61" i="1"/>
  <c r="D61" i="1"/>
  <c r="E61" i="1"/>
  <c r="F61" i="1"/>
  <c r="G61" i="1"/>
  <c r="H61" i="1"/>
  <c r="I61" i="1"/>
  <c r="J61" i="1"/>
  <c r="K61" i="1"/>
  <c r="L61" i="1"/>
  <c r="D60" i="1"/>
  <c r="E60" i="1"/>
  <c r="F60" i="1"/>
  <c r="G60" i="1"/>
  <c r="H60" i="1"/>
  <c r="I60" i="1"/>
  <c r="J60" i="1"/>
  <c r="K60" i="1"/>
  <c r="L60" i="1"/>
  <c r="B60" i="1"/>
  <c r="C56" i="1"/>
  <c r="D56" i="1"/>
  <c r="E56" i="1"/>
  <c r="F56" i="1"/>
  <c r="G56" i="1"/>
  <c r="H56" i="1"/>
  <c r="I56" i="1"/>
  <c r="J56" i="1"/>
  <c r="K56" i="1"/>
  <c r="L56" i="1"/>
  <c r="M56" i="1"/>
  <c r="B56" i="1"/>
  <c r="N16" i="1" l="1"/>
  <c r="N17" i="1" l="1"/>
  <c r="N4" i="1" l="1"/>
  <c r="N8" i="1"/>
  <c r="M48" i="1" l="1"/>
  <c r="L48" i="1"/>
  <c r="K48" i="1"/>
  <c r="J48" i="1"/>
  <c r="I48" i="1"/>
  <c r="H48" i="1"/>
  <c r="G48" i="1"/>
  <c r="F48" i="1"/>
  <c r="E48" i="1"/>
  <c r="D48" i="1"/>
  <c r="C48" i="1"/>
  <c r="B48" i="1"/>
  <c r="M44" i="1"/>
  <c r="L44" i="1"/>
  <c r="K44" i="1"/>
  <c r="J44" i="1"/>
  <c r="I44" i="1"/>
  <c r="H44" i="1"/>
  <c r="G44" i="1"/>
  <c r="F44" i="1"/>
  <c r="E44" i="1"/>
  <c r="D44" i="1"/>
  <c r="C44" i="1"/>
  <c r="B44" i="1"/>
  <c r="C40" i="1"/>
  <c r="D40" i="1"/>
  <c r="E40" i="1"/>
  <c r="F40" i="1"/>
  <c r="G40" i="1"/>
  <c r="H40" i="1"/>
  <c r="I40" i="1"/>
  <c r="J40" i="1"/>
  <c r="K40" i="1"/>
  <c r="L40" i="1"/>
  <c r="M40" i="1"/>
  <c r="B40" i="1"/>
  <c r="N18" i="1"/>
  <c r="M52" i="1"/>
  <c r="L52" i="1"/>
  <c r="K52" i="1"/>
  <c r="J52" i="1"/>
  <c r="I52" i="1"/>
  <c r="H52" i="1"/>
  <c r="G52" i="1"/>
  <c r="F52" i="1"/>
  <c r="E52" i="1"/>
  <c r="D52" i="1"/>
  <c r="C52" i="1"/>
  <c r="B52" i="1"/>
  <c r="N5" i="1"/>
  <c r="N9" i="1"/>
  <c r="N19" i="1"/>
  <c r="C10" i="1"/>
  <c r="D10" i="1"/>
  <c r="E10" i="1"/>
  <c r="F10" i="1"/>
  <c r="G10" i="1"/>
  <c r="H10" i="1"/>
  <c r="I10" i="1"/>
  <c r="J10" i="1"/>
  <c r="K10" i="1"/>
  <c r="L10" i="1"/>
  <c r="M10" i="1"/>
  <c r="B10" i="1"/>
  <c r="C6" i="1"/>
  <c r="D6" i="1"/>
  <c r="E6" i="1"/>
  <c r="F6" i="1"/>
  <c r="G6" i="1"/>
  <c r="H6" i="1"/>
  <c r="I6" i="1"/>
  <c r="J6" i="1"/>
  <c r="K6" i="1"/>
  <c r="L6" i="1"/>
  <c r="M6" i="1"/>
  <c r="B6" i="1"/>
  <c r="C3" i="1"/>
  <c r="C21" i="1" s="1"/>
  <c r="D3" i="1"/>
  <c r="E3" i="1"/>
  <c r="E21" i="1" s="1"/>
  <c r="F3" i="1"/>
  <c r="F21" i="1" s="1"/>
  <c r="G3" i="1"/>
  <c r="G21" i="1" s="1"/>
  <c r="H3" i="1"/>
  <c r="H21" i="1" s="1"/>
  <c r="I3" i="1"/>
  <c r="J3" i="1"/>
  <c r="J21" i="1" s="1"/>
  <c r="K3" i="1"/>
  <c r="K21" i="1" s="1"/>
  <c r="L3" i="1"/>
  <c r="L21" i="1" s="1"/>
  <c r="M3" i="1"/>
  <c r="M21" i="1" s="1"/>
  <c r="B3" i="1"/>
  <c r="B21" i="1" s="1"/>
  <c r="N7" i="1"/>
  <c r="N11" i="1"/>
  <c r="N12" i="1"/>
  <c r="N13" i="1"/>
  <c r="N14" i="1"/>
  <c r="N15" i="1"/>
  <c r="C34" i="1"/>
  <c r="D34" i="1"/>
  <c r="E34" i="1"/>
  <c r="F34" i="1"/>
  <c r="G34" i="1"/>
  <c r="H34" i="1"/>
  <c r="I34" i="1"/>
  <c r="J34" i="1"/>
  <c r="K34" i="1"/>
  <c r="L34" i="1"/>
  <c r="M34" i="1"/>
  <c r="C27" i="1"/>
  <c r="D27" i="1"/>
  <c r="D59" i="1" s="1"/>
  <c r="E27" i="1"/>
  <c r="F27" i="1"/>
  <c r="G27" i="1"/>
  <c r="H27" i="1"/>
  <c r="H59" i="1" s="1"/>
  <c r="I27" i="1"/>
  <c r="J27" i="1"/>
  <c r="K27" i="1"/>
  <c r="L27" i="1"/>
  <c r="M27" i="1"/>
  <c r="B34" i="1"/>
  <c r="B27" i="1"/>
  <c r="B64" i="1" l="1"/>
  <c r="B59" i="1"/>
  <c r="I21" i="1"/>
  <c r="D21" i="1"/>
  <c r="I59" i="1"/>
  <c r="E59" i="1"/>
  <c r="H64" i="1"/>
  <c r="D64" i="1"/>
  <c r="I64" i="1"/>
  <c r="E64" i="1"/>
  <c r="G64" i="1"/>
  <c r="K59" i="1"/>
  <c r="G59" i="1"/>
  <c r="J64" i="1"/>
  <c r="F64" i="1"/>
  <c r="K64" i="1"/>
  <c r="J59" i="1"/>
  <c r="F59" i="1"/>
  <c r="L64" i="1"/>
  <c r="L59" i="1"/>
  <c r="N10" i="1"/>
  <c r="H18" i="2" s="1"/>
  <c r="N3" i="1"/>
  <c r="N6" i="1"/>
  <c r="J18" i="2" s="1"/>
  <c r="L18" i="2" l="1"/>
  <c r="N21" i="1"/>
  <c r="H11" i="2" s="1"/>
  <c r="H38" i="2" l="1"/>
</calcChain>
</file>

<file path=xl/sharedStrings.xml><?xml version="1.0" encoding="utf-8"?>
<sst xmlns="http://schemas.openxmlformats.org/spreadsheetml/2006/main" count="112" uniqueCount="79">
  <si>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</si>
  <si>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</si>
  <si>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</si>
  <si>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</si>
  <si>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</si>
  <si>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</si>
  <si>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</si>
  <si>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</si>
  <si>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</si>
  <si>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</si>
  <si>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</si>
  <si>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</si>
  <si>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</si>
  <si>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</si>
  <si>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</si>
  <si>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</si>
  <si>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</si>
  <si>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</si>
  <si>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</si>
  <si>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</si>
  <si>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</si>
  <si>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counting each format of a title only once</t>
  </si>
  <si>
    <t>Audiobook</t>
  </si>
  <si>
    <t>eBook</t>
  </si>
  <si>
    <t>Music</t>
  </si>
  <si>
    <t>Video</t>
  </si>
  <si>
    <t>counting each copy of each format of a title</t>
  </si>
  <si>
    <t>eBooks Checked Out but Never Downloaded</t>
  </si>
  <si>
    <t>Audiobooks Checked Out but Never Downloaded</t>
  </si>
  <si>
    <t>Video Checked Out but Never Downloaded</t>
  </si>
  <si>
    <t>Total Video</t>
  </si>
  <si>
    <t>Streaming Video</t>
  </si>
  <si>
    <t>OverDrive Read</t>
  </si>
  <si>
    <t>Metered Content - Titles</t>
  </si>
  <si>
    <t>Metered Content - Copies</t>
  </si>
  <si>
    <t>One Copy/One User - Purchased Copies</t>
  </si>
  <si>
    <t>One Copy/One User - Purchased Titles</t>
  </si>
  <si>
    <t>Local Content - Titles</t>
  </si>
  <si>
    <t>Local Content - Copies</t>
  </si>
  <si>
    <t>OverDrive Listen</t>
  </si>
  <si>
    <t>Simultaneous Use - Titles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</si>
  <si>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</si>
  <si>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</si>
  <si>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</si>
  <si>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</si>
  <si>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</si>
  <si>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</si>
  <si>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Current holds</t>
  </si>
  <si>
    <t>by format</t>
  </si>
  <si>
    <t>Ebooks</t>
  </si>
  <si>
    <t>Audiobooks</t>
  </si>
  <si>
    <t>how many?</t>
  </si>
  <si>
    <t>N U M B E R    O F   T I T L E S</t>
  </si>
  <si>
    <t>N U M B E R   O F   C O P I E S</t>
  </si>
  <si>
    <t>TOTAL TITLES</t>
  </si>
  <si>
    <t>TOTAL COPIES</t>
  </si>
  <si>
    <t>eBooks</t>
  </si>
  <si>
    <t>lifetime of holds</t>
  </si>
  <si>
    <t>c i r c u l a t i o n s</t>
  </si>
  <si>
    <t>Y E A R  to  D A T E   C I R C U L A T I O N</t>
  </si>
  <si>
    <t>Patrons with Checkouts 2017 (avg/day)</t>
  </si>
  <si>
    <t>Inception through January 31, 2017</t>
  </si>
  <si>
    <t>Inception through February 28, 2017</t>
  </si>
  <si>
    <t>Inception through March 31, 2017</t>
  </si>
  <si>
    <t>Inception through April 30, 2017</t>
  </si>
  <si>
    <t>Inception through May 31, 2017</t>
  </si>
  <si>
    <t>Inception through June 30, 2017</t>
  </si>
  <si>
    <t>Inception through July 31, 2017</t>
  </si>
  <si>
    <t>Inception through August 31, 2017</t>
  </si>
  <si>
    <t>Inception through September 30, 2017</t>
  </si>
  <si>
    <t>Inception through October 31, 2017</t>
  </si>
  <si>
    <t>Inception through November 30, 2017</t>
  </si>
  <si>
    <t>Inception through December 31, 2017</t>
  </si>
  <si>
    <t>Circulation Activity by Format by Month 2017 (includes circulation of titles and copies purchased outside of the Consortium by individual libraries and systems)</t>
  </si>
  <si>
    <t>Purchased Titles and Copies through 2017 (includes Consortium titles and copies only)</t>
  </si>
  <si>
    <t>2017 Total</t>
  </si>
  <si>
    <t>2017 Year to Date Statistics</t>
  </si>
  <si>
    <t>Circ through 2016</t>
  </si>
  <si>
    <t>Project Gutenberg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</si>
</sst>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Archer Light"/>
      <family val="3"/>
    </font>
    <font>
      <sz val="26"/>
      <color theme="1"/>
      <name val="Georgia"/>
      <family val="1"/>
    </font>
    <font>
      <b/>
      <sz val="14"/>
      <color theme="1"/>
      <name val="Georgia"/>
      <family val="1"/>
    </font>
    <font>
      <b/>
      <sz val="36"/>
      <color theme="1"/>
      <name val="Georgia"/>
      <family val="1"/>
    </font>
    <font>
      <b/>
      <sz val="22"/>
      <color theme="1"/>
      <name val="Georgia"/>
      <family val="1"/>
    </font>
    <font>
      <sz val="36"/>
      <color theme="1"/>
      <name val="Georgia"/>
      <family val="1"/>
    </font>
    <font>
      <sz val="50"/>
      <color theme="1"/>
      <name val="Georgia"/>
      <family val="1"/>
    </font>
    <font>
      <sz val="40"/>
      <color theme="1"/>
      <name val="Georgia"/>
      <family val="1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3B393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B99D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rgb="FF6C7755"/>
      </left>
      <right/>
      <top style="medium">
        <color rgb="FF6C7755"/>
      </top>
      <bottom/>
      <diagonal/>
    </border>
    <border>
      <left/>
      <right/>
      <top style="medium">
        <color rgb="FF6C7755"/>
      </top>
      <bottom/>
      <diagonal/>
    </border>
    <border>
      <left/>
      <right style="medium">
        <color rgb="FF6C7755"/>
      </right>
      <top style="medium">
        <color rgb="FF6C7755"/>
      </top>
      <bottom/>
      <diagonal/>
    </border>
    <border>
      <left style="medium">
        <color rgb="FF6C7755"/>
      </left>
      <right/>
      <top/>
      <bottom/>
      <diagonal/>
    </border>
    <border>
      <left/>
      <right style="medium">
        <color rgb="FF6C7755"/>
      </right>
      <top/>
      <bottom/>
      <diagonal/>
    </border>
    <border>
      <left style="medium">
        <color rgb="FF6C7755"/>
      </left>
      <right/>
      <top/>
      <bottom style="medium">
        <color rgb="FF6C7755"/>
      </bottom>
      <diagonal/>
    </border>
    <border>
      <left/>
      <right/>
      <top/>
      <bottom style="medium">
        <color rgb="FF6C7755"/>
      </bottom>
      <diagonal/>
    </border>
    <border>
      <left/>
      <right style="medium">
        <color rgb="FF6C7755"/>
      </right>
      <top/>
      <bottom style="medium">
        <color rgb="FF6C7755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 applyBorder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3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ont="1" applyBorder="1"/>
    <xf numFmtId="0" fontId="0" fillId="0" borderId="5" xfId="0" applyBorder="1"/>
    <xf numFmtId="0" fontId="0" fillId="0" borderId="4" xfId="0" applyFont="1" applyFill="1" applyBorder="1"/>
    <xf numFmtId="0" fontId="1" fillId="0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0" borderId="3" xfId="0" applyBorder="1"/>
    <xf numFmtId="0" fontId="1" fillId="0" borderId="0" xfId="0" applyFont="1"/>
    <xf numFmtId="3" fontId="0" fillId="2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/>
    <xf numFmtId="0" fontId="1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/>
    <xf numFmtId="3" fontId="0" fillId="0" borderId="5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0" fontId="0" fillId="0" borderId="0" xfId="0" applyBorder="1"/>
    <xf numFmtId="0" fontId="0" fillId="0" borderId="7" xfId="0" applyBorder="1"/>
    <xf numFmtId="14" fontId="1" fillId="0" borderId="2" xfId="0" applyNumberFormat="1" applyFont="1" applyBorder="1"/>
    <xf numFmtId="14" fontId="1" fillId="0" borderId="3" xfId="0" applyNumberFormat="1" applyFont="1" applyBorder="1"/>
    <xf numFmtId="1" fontId="0" fillId="0" borderId="5" xfId="0" applyNumberFormat="1" applyBorder="1"/>
    <xf numFmtId="0" fontId="1" fillId="0" borderId="2" xfId="0" applyFont="1" applyBorder="1"/>
    <xf numFmtId="14" fontId="0" fillId="0" borderId="0" xfId="0" applyNumberForma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0" applyNumberFormat="1"/>
    <xf numFmtId="0" fontId="0" fillId="4" borderId="0" xfId="0" applyFill="1" applyBorder="1"/>
    <xf numFmtId="0" fontId="0" fillId="0" borderId="0" xfId="0" applyFont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4" borderId="0" xfId="0" applyFill="1" applyAlignment="1"/>
    <xf numFmtId="0" fontId="0" fillId="4" borderId="0" xfId="0" applyFill="1" applyAlignment="1">
      <alignment vertical="center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16" fillId="4" borderId="0" xfId="0" applyFont="1" applyFill="1" applyAlignment="1"/>
    <xf numFmtId="164" fontId="10" fillId="0" borderId="0" xfId="1" applyNumberFormat="1" applyFont="1" applyFill="1" applyAlignment="1">
      <alignment vertical="top"/>
    </xf>
    <xf numFmtId="164" fontId="10" fillId="4" borderId="0" xfId="1" applyNumberFormat="1" applyFont="1" applyFill="1" applyAlignment="1">
      <alignment vertical="top"/>
    </xf>
    <xf numFmtId="164" fontId="18" fillId="4" borderId="0" xfId="1" applyNumberFormat="1" applyFont="1" applyFill="1" applyAlignment="1">
      <alignment vertical="top"/>
    </xf>
    <xf numFmtId="0" fontId="0" fillId="3" borderId="0" xfId="0" applyFill="1"/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8" xfId="0" applyBorder="1"/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19" fillId="8" borderId="20" xfId="1" applyNumberFormat="1" applyFont="1" applyFill="1" applyBorder="1" applyAlignment="1">
      <alignment horizontal="center"/>
    </xf>
    <xf numFmtId="164" fontId="19" fillId="8" borderId="0" xfId="1" applyNumberFormat="1" applyFont="1" applyFill="1" applyBorder="1" applyAlignment="1">
      <alignment horizontal="center"/>
    </xf>
    <xf numFmtId="164" fontId="19" fillId="8" borderId="21" xfId="1" applyNumberFormat="1" applyFont="1" applyFill="1" applyBorder="1" applyAlignment="1">
      <alignment horizontal="center"/>
    </xf>
    <xf numFmtId="164" fontId="19" fillId="8" borderId="22" xfId="1" applyNumberFormat="1" applyFont="1" applyFill="1" applyBorder="1" applyAlignment="1">
      <alignment horizontal="center"/>
    </xf>
    <xf numFmtId="164" fontId="19" fillId="8" borderId="23" xfId="1" applyNumberFormat="1" applyFont="1" applyFill="1" applyBorder="1" applyAlignment="1">
      <alignment horizontal="center"/>
    </xf>
    <xf numFmtId="164" fontId="19" fillId="8" borderId="24" xfId="1" applyNumberFormat="1" applyFont="1" applyFill="1" applyBorder="1" applyAlignment="1">
      <alignment horizontal="center"/>
    </xf>
    <xf numFmtId="164" fontId="18" fillId="4" borderId="0" xfId="1" applyNumberFormat="1" applyFont="1" applyFill="1" applyAlignment="1">
      <alignment horizontal="center" vertical="top"/>
    </xf>
    <xf numFmtId="0" fontId="1" fillId="3" borderId="0" xfId="0" applyFont="1" applyFill="1" applyBorder="1" applyAlignment="1">
      <alignment horizontal="center" vertical="center"/>
    </xf>
    <xf numFmtId="0" fontId="13" fillId="4" borderId="0" xfId="1" applyNumberFormat="1" applyFont="1" applyFill="1" applyAlignment="1">
      <alignment horizontal="center" vertical="center"/>
    </xf>
    <xf numFmtId="3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3" fontId="17" fillId="8" borderId="17" xfId="0" applyNumberFormat="1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21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top"/>
    </xf>
    <xf numFmtId="3" fontId="6" fillId="4" borderId="12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3" fontId="8" fillId="4" borderId="1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2017 by Month (avg/day)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Statistics!$B$72:$B$83</c:f>
              <c:strCache>
                <c:ptCount val="12"/>
                <c:pt idx="0">
                  <c:v>2121</c:v>
                </c:pt>
                <c:pt idx="1">
                  <c:v>2262</c:v>
                </c:pt>
                <c:pt idx="2">
                  <c:v>2127</c:v>
                </c:pt>
                <c:pt idx="3">
                  <c:v>2132</c:v>
                </c:pt>
                <c:pt idx="4">
                  <c:v>2064</c:v>
                </c:pt>
                <c:pt idx="5">
                  <c:v>2160</c:v>
                </c:pt>
                <c:pt idx="6">
                  <c:v>2768</c:v>
                </c:pt>
                <c:pt idx="7">
                  <c:v>2147</c:v>
                </c:pt>
                <c:pt idx="8">
                  <c:v>2174</c:v>
                </c:pt>
                <c:pt idx="9">
                  <c:v>2151</c:v>
                </c:pt>
                <c:pt idx="10">
                  <c:v>2200</c:v>
                </c:pt>
                <c:pt idx="11">
                  <c:v>2197</c:v>
                </c:pt>
              </c:strCache>
            </c:strRef>
          </c:tx>
          <c:invertIfNegative val="0"/>
          <c:cat>
            <c:strRef>
              <c:f>Statistics!$A$72:$A$83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Statistics!$B$72:$B$83</c:f>
              <c:numCache>
                <c:formatCode>0</c:formatCode>
                <c:ptCount val="12"/>
                <c:pt idx="0">
                  <c:v>2121.4516129032259</c:v>
                </c:pt>
                <c:pt idx="1">
                  <c:v>2262</c:v>
                </c:pt>
                <c:pt idx="2">
                  <c:v>2127</c:v>
                </c:pt>
                <c:pt idx="3">
                  <c:v>2132</c:v>
                </c:pt>
                <c:pt idx="4">
                  <c:v>2064</c:v>
                </c:pt>
                <c:pt idx="5">
                  <c:v>2160</c:v>
                </c:pt>
                <c:pt idx="6">
                  <c:v>2768</c:v>
                </c:pt>
                <c:pt idx="7">
                  <c:v>2147</c:v>
                </c:pt>
                <c:pt idx="8" formatCode="General">
                  <c:v>2174</c:v>
                </c:pt>
                <c:pt idx="9">
                  <c:v>2151</c:v>
                </c:pt>
                <c:pt idx="10">
                  <c:v>2200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Statistics!$A$97:$A$109</c15:sqref>
                  </c15:fullRef>
                </c:ext>
              </c:extLst>
              <c:f>Statistics!$A$98:$A$109</c:f>
              <c:strCache>
                <c:ptCount val="12"/>
                <c:pt idx="0">
                  <c:v>1/23/2017</c:v>
                </c:pt>
                <c:pt idx="1">
                  <c:v>2/27/2017</c:v>
                </c:pt>
                <c:pt idx="2">
                  <c:v>3/23/2017</c:v>
                </c:pt>
                <c:pt idx="3">
                  <c:v>5/8/2017</c:v>
                </c:pt>
                <c:pt idx="4">
                  <c:v>5/31/2017</c:v>
                </c:pt>
                <c:pt idx="5">
                  <c:v>6/30/2017</c:v>
                </c:pt>
                <c:pt idx="6">
                  <c:v>7/31/2017</c:v>
                </c:pt>
                <c:pt idx="7">
                  <c:v>8/31/2017</c:v>
                </c:pt>
                <c:pt idx="8">
                  <c:v>9/30/2017</c:v>
                </c:pt>
                <c:pt idx="9">
                  <c:v>10/31/2017</c:v>
                </c:pt>
                <c:pt idx="10">
                  <c:v>11/30/2017</c:v>
                </c:pt>
                <c:pt idx="11">
                  <c:v>1/8/2018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Statistics!$B$97:$B$109</c15:sqref>
                  </c15:fullRef>
                </c:ext>
              </c:extLst>
              <c:f>Statistics!$B$98:$B$109</c:f>
              <c:numCache>
                <c:formatCode>General</c:formatCode>
                <c:ptCount val="12"/>
                <c:pt idx="0">
                  <c:v>53.86</c:v>
                </c:pt>
                <c:pt idx="1">
                  <c:v>53.72</c:v>
                </c:pt>
                <c:pt idx="2">
                  <c:v>53.51</c:v>
                </c:pt>
                <c:pt idx="3">
                  <c:v>52.95</c:v>
                </c:pt>
                <c:pt idx="11">
                  <c:v>45.58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9525</xdr:rowOff>
    </xdr:from>
    <xdr:to>
      <xdr:col>8</xdr:col>
      <xdr:colOff>180975</xdr:colOff>
      <xdr:row>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444508</xdr:colOff>
      <xdr:row>95</xdr:row>
      <xdr:rowOff>88900</xdr:rowOff>
    </xdr:from>
    <xdr:to>
      <xdr:col>7</xdr:col>
      <xdr:colOff>412758</xdr:colOff>
      <xdr:row>109</xdr:row>
      <xdr:rowOff>91017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257183</xdr:colOff>
      <xdr:row>13</xdr:row>
      <xdr:rowOff>28576</xdr:rowOff>
    </xdr:from>
    <xdr:to>
      <xdr:col>1</xdr:col>
      <xdr:colOff>276658</xdr:colOff>
      <xdr:row>21</xdr:row>
      <xdr:rowOff>19053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E57E99-9DCB-4ECA-A438-7258AA6935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1854"/>
        <a:stretch/>
      </xdr:blipFill>
      <xdr:spPr>
        <a:xfrm rot="16200000">
          <a:off x="-228381" y="2990640"/>
          <a:ext cx="1514477" cy="54335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19</xdr:row>
      <xdr:rowOff>0</xdr:rowOff>
    </xdr:from>
    <xdr:to>
      <xdr:col>8</xdr:col>
      <xdr:colOff>323850</xdr:colOff>
      <xdr:row>22</xdr:row>
      <xdr:rowOff>1847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585E31-C9D2-4AAF-9BE0-90C806691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3619500"/>
          <a:ext cx="628650" cy="573347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19</xdr:row>
      <xdr:rowOff>0</xdr:rowOff>
    </xdr:from>
    <xdr:to>
      <xdr:col>10</xdr:col>
      <xdr:colOff>247650</xdr:colOff>
      <xdr:row>21</xdr:row>
      <xdr:rowOff>120341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7BBFF8-93AC-423D-BE2D-7F7CE90F4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3619500"/>
          <a:ext cx="514350" cy="501341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19</xdr:row>
      <xdr:rowOff>0</xdr:rowOff>
    </xdr:from>
    <xdr:to>
      <xdr:col>12</xdr:col>
      <xdr:colOff>304800</xdr:colOff>
      <xdr:row>21</xdr:row>
      <xdr:rowOff>152592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B1D8D35-FCDE-4355-95C4-23942858B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3619500"/>
          <a:ext cx="561975" cy="533592"/>
        </a:xfrm>
        <a:prstGeom prst="rect">
          <a:avLst/>
        </a:prstGeom>
      </xdr:spPr>
    </xdr:pic>
    <xdr:clientData/>
  </xdr:twoCellAnchor>
  <xdr:twoCellAnchor editAs="oneCell">
    <xdr:from>
      <xdr:col>2</xdr:col>
      <xdr:colOff>348937</xdr:colOff>
      <xdr:row>13</xdr:row>
      <xdr:rowOff>28574</xdr:rowOff>
    </xdr:from>
    <xdr:to>
      <xdr:col>3</xdr:col>
      <xdr:colOff>142547</xdr:colOff>
      <xdr:row>21</xdr:row>
      <xdr:rowOff>76203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3E6256-1C73-4DA1-81FF-F07A24DE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69615" y="3132146"/>
          <a:ext cx="1571629" cy="3174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24531</xdr:rowOff>
    </xdr:from>
    <xdr:to>
      <xdr:col>1</xdr:col>
      <xdr:colOff>342900</xdr:colOff>
      <xdr:row>47</xdr:row>
      <xdr:rowOff>149225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621F765-6B53-4EAE-9688-21D295C8AE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99"/>
        <a:stretch/>
      </xdr:blipFill>
      <xdr:spPr>
        <a:xfrm>
          <a:off x="0" y="7987431"/>
          <a:ext cx="904875" cy="1267694"/>
        </a:xfrm>
        <a:prstGeom prst="rect">
          <a:avLst/>
        </a:prstGeom>
      </xdr:spPr>
    </xdr:pic>
    <xdr:clientData/>
  </xdr:twoCellAnchor>
  <xdr:twoCellAnchor editAs="oneCell">
    <xdr:from>
      <xdr:col>4</xdr:col>
      <xdr:colOff>244160</xdr:colOff>
      <xdr:row>13</xdr:row>
      <xdr:rowOff>9522</xdr:rowOff>
    </xdr:from>
    <xdr:to>
      <xdr:col>5</xdr:col>
      <xdr:colOff>335967</xdr:colOff>
      <xdr:row>21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B1530F7-82EF-43E0-A6E1-F152C720D0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46" r="25148"/>
        <a:stretch/>
      </xdr:blipFill>
      <xdr:spPr>
        <a:xfrm rot="16200000">
          <a:off x="1885499" y="2940183"/>
          <a:ext cx="1524003" cy="615682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24</xdr:row>
      <xdr:rowOff>19050</xdr:rowOff>
    </xdr:from>
    <xdr:to>
      <xdr:col>1</xdr:col>
      <xdr:colOff>276651</xdr:colOff>
      <xdr:row>32</xdr:row>
      <xdr:rowOff>9527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AAE7EF0-B249-4257-9B1A-31B13CADD1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00" r="21854"/>
        <a:stretch/>
      </xdr:blipFill>
      <xdr:spPr>
        <a:xfrm rot="16200000">
          <a:off x="-228388" y="5076614"/>
          <a:ext cx="1514477" cy="543350"/>
        </a:xfrm>
        <a:prstGeom prst="rect">
          <a:avLst/>
        </a:prstGeom>
      </xdr:spPr>
    </xdr:pic>
    <xdr:clientData/>
  </xdr:twoCellAnchor>
  <xdr:twoCellAnchor editAs="oneCell">
    <xdr:from>
      <xdr:col>2</xdr:col>
      <xdr:colOff>377512</xdr:colOff>
      <xdr:row>24</xdr:row>
      <xdr:rowOff>38099</xdr:rowOff>
    </xdr:from>
    <xdr:to>
      <xdr:col>3</xdr:col>
      <xdr:colOff>171122</xdr:colOff>
      <xdr:row>32</xdr:row>
      <xdr:rowOff>85728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7977854-873E-4F78-A69B-2FA1326C6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98190" y="5237171"/>
          <a:ext cx="1571629" cy="317485"/>
        </a:xfrm>
        <a:prstGeom prst="rect">
          <a:avLst/>
        </a:prstGeom>
      </xdr:spPr>
    </xdr:pic>
    <xdr:clientData/>
  </xdr:twoCellAnchor>
  <xdr:twoCellAnchor editAs="oneCell">
    <xdr:from>
      <xdr:col>4</xdr:col>
      <xdr:colOff>225111</xdr:colOff>
      <xdr:row>24</xdr:row>
      <xdr:rowOff>19048</xdr:rowOff>
    </xdr:from>
    <xdr:to>
      <xdr:col>5</xdr:col>
      <xdr:colOff>316918</xdr:colOff>
      <xdr:row>32</xdr:row>
      <xdr:rowOff>19051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028A3C9-9C57-4028-8648-B9FA5A2DCD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46" r="25148"/>
        <a:stretch/>
      </xdr:blipFill>
      <xdr:spPr>
        <a:xfrm rot="16200000">
          <a:off x="1866450" y="5045209"/>
          <a:ext cx="1524003" cy="615682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26</xdr:row>
      <xdr:rowOff>0</xdr:rowOff>
    </xdr:from>
    <xdr:to>
      <xdr:col>8</xdr:col>
      <xdr:colOff>476250</xdr:colOff>
      <xdr:row>30</xdr:row>
      <xdr:rowOff>180975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69768B3-B7EB-4150-AA55-620BB2E81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953000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26</xdr:row>
      <xdr:rowOff>0</xdr:rowOff>
    </xdr:from>
    <xdr:to>
      <xdr:col>10</xdr:col>
      <xdr:colOff>476250</xdr:colOff>
      <xdr:row>30</xdr:row>
      <xdr:rowOff>171450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642EE5F-3D38-4DA0-A894-2696D8939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495300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26</xdr:row>
      <xdr:rowOff>0</xdr:rowOff>
    </xdr:from>
    <xdr:to>
      <xdr:col>12</xdr:col>
      <xdr:colOff>466725</xdr:colOff>
      <xdr:row>30</xdr:row>
      <xdr:rowOff>171450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DCD99AB-4587-4EF5-A5EA-958DB707A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4953000"/>
          <a:ext cx="933450" cy="93345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28574</xdr:colOff>
      <xdr:row>41</xdr:row>
      <xdr:rowOff>66356</xdr:rowOff>
    </xdr:from>
    <xdr:to>
      <xdr:col>12</xdr:col>
      <xdr:colOff>38099</xdr:colOff>
      <xdr:row>47</xdr:row>
      <xdr:rowOff>34606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A5417B-0EB4-40E7-93F5-F3910EC27E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57" r="15429"/>
        <a:stretch/>
      </xdr:blipFill>
      <xdr:spPr>
        <a:xfrm>
          <a:off x="4190999" y="8029256"/>
          <a:ext cx="2257425" cy="111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9"/>
  <sheetViews>
    <sheetView zoomScale="80" zoomScaleNormal="80" workbookViewId="0">
      <pane xSplit="1" topLeftCell="K1" activePane="topRight" state="frozen"/>
      <selection pane="topRight" activeCell="P21" sqref="P21"/>
    </sheetView>
  </sheetViews>
  <sheetFormatPr defaultRowHeight="14.5"/>
  <cols>
    <col min="1" max="1" width="67.54296875" bestFit="1" customWidth="1"/>
    <col min="2" max="13" width="13.81640625" customWidth="1"/>
    <col min="14" max="14" width="10.54296875" bestFit="1" customWidth="1"/>
    <col min="15" max="15" width="9.1796875" style="33"/>
    <col min="16" max="16" width="9.1796875" style="33" customWidth="1"/>
    <col min="17" max="17" width="11.453125" style="33" customWidth="1"/>
    <col min="18" max="77" width="9.1796875" style="33"/>
  </cols>
  <sheetData>
    <row r="1" spans="1:77" ht="21">
      <c r="A1" s="82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9"/>
    </row>
    <row r="2" spans="1:77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7" t="s">
        <v>75</v>
      </c>
    </row>
    <row r="3" spans="1:77">
      <c r="A3" s="1" t="s">
        <v>30</v>
      </c>
      <c r="B3" s="3">
        <f t="shared" ref="B3:N3" si="0">SUM(B4:B5)</f>
        <v>1330</v>
      </c>
      <c r="C3" s="3">
        <f t="shared" si="0"/>
        <v>1133</v>
      </c>
      <c r="D3" s="3">
        <f t="shared" si="0"/>
        <v>1397</v>
      </c>
      <c r="E3" s="3">
        <f t="shared" si="0"/>
        <v>1088</v>
      </c>
      <c r="F3" s="3">
        <f t="shared" si="0"/>
        <v>949</v>
      </c>
      <c r="G3" s="3">
        <f t="shared" si="0"/>
        <v>1002</v>
      </c>
      <c r="H3" s="3">
        <f t="shared" si="0"/>
        <v>889</v>
      </c>
      <c r="I3" s="3">
        <f t="shared" si="0"/>
        <v>854</v>
      </c>
      <c r="J3" s="3">
        <f t="shared" si="0"/>
        <v>742</v>
      </c>
      <c r="K3" s="3">
        <f t="shared" si="0"/>
        <v>922</v>
      </c>
      <c r="L3" s="3">
        <f t="shared" si="0"/>
        <v>850</v>
      </c>
      <c r="M3" s="3">
        <f t="shared" si="0"/>
        <v>846</v>
      </c>
      <c r="N3" s="4">
        <f t="shared" si="0"/>
        <v>12002</v>
      </c>
    </row>
    <row r="4" spans="1:77" s="36" customFormat="1">
      <c r="A4" s="35" t="s">
        <v>31</v>
      </c>
      <c r="B4" s="31">
        <v>996</v>
      </c>
      <c r="C4" s="31">
        <v>880</v>
      </c>
      <c r="D4" s="31">
        <v>961</v>
      </c>
      <c r="E4" s="31">
        <v>706</v>
      </c>
      <c r="F4" s="31">
        <v>593</v>
      </c>
      <c r="G4" s="31">
        <v>587</v>
      </c>
      <c r="H4" s="31">
        <v>562</v>
      </c>
      <c r="I4" s="31">
        <v>543</v>
      </c>
      <c r="J4" s="31">
        <v>496</v>
      </c>
      <c r="K4" s="31">
        <v>607</v>
      </c>
      <c r="L4" s="31">
        <v>634</v>
      </c>
      <c r="M4" s="31">
        <v>648</v>
      </c>
      <c r="N4" s="28">
        <f>SUM(B4:M4)</f>
        <v>8213</v>
      </c>
      <c r="O4" s="39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77" s="36" customFormat="1">
      <c r="A5" s="35" t="s">
        <v>29</v>
      </c>
      <c r="B5" s="31">
        <v>334</v>
      </c>
      <c r="C5" s="31">
        <v>253</v>
      </c>
      <c r="D5" s="31">
        <v>436</v>
      </c>
      <c r="E5" s="31">
        <v>382</v>
      </c>
      <c r="F5" s="31">
        <v>356</v>
      </c>
      <c r="G5" s="31">
        <v>415</v>
      </c>
      <c r="H5" s="31">
        <v>327</v>
      </c>
      <c r="I5" s="31">
        <v>311</v>
      </c>
      <c r="J5" s="31">
        <v>246</v>
      </c>
      <c r="K5" s="31">
        <v>315</v>
      </c>
      <c r="L5" s="31">
        <v>216</v>
      </c>
      <c r="M5" s="31">
        <v>198</v>
      </c>
      <c r="N5" s="28">
        <f>SUM(B5:M5)</f>
        <v>3789</v>
      </c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</row>
    <row r="6" spans="1:77">
      <c r="A6" s="1" t="s">
        <v>12</v>
      </c>
      <c r="B6" s="3">
        <f t="shared" ref="B6:N6" si="1">SUM(B7:B9)</f>
        <v>123577</v>
      </c>
      <c r="C6" s="3">
        <f t="shared" si="1"/>
        <v>114064</v>
      </c>
      <c r="D6" s="3">
        <f t="shared" si="1"/>
        <v>126811</v>
      </c>
      <c r="E6" s="3">
        <f t="shared" si="1"/>
        <v>123987</v>
      </c>
      <c r="F6" s="3">
        <f t="shared" si="1"/>
        <v>131346</v>
      </c>
      <c r="G6" s="3">
        <f t="shared" si="1"/>
        <v>134915</v>
      </c>
      <c r="H6" s="3">
        <f t="shared" si="1"/>
        <v>138303</v>
      </c>
      <c r="I6" s="3">
        <f t="shared" si="1"/>
        <v>141953</v>
      </c>
      <c r="J6" s="3">
        <f t="shared" si="1"/>
        <v>132908</v>
      </c>
      <c r="K6" s="3">
        <f t="shared" si="1"/>
        <v>140807</v>
      </c>
      <c r="L6" s="3">
        <f t="shared" si="1"/>
        <v>134632</v>
      </c>
      <c r="M6" s="3">
        <f t="shared" si="1"/>
        <v>140923</v>
      </c>
      <c r="N6" s="4">
        <f t="shared" si="1"/>
        <v>1584226</v>
      </c>
    </row>
    <row r="7" spans="1:77">
      <c r="A7" s="5" t="s">
        <v>13</v>
      </c>
      <c r="B7" s="6">
        <v>97240</v>
      </c>
      <c r="C7" s="6">
        <v>91668</v>
      </c>
      <c r="D7" s="6">
        <v>104127</v>
      </c>
      <c r="E7" s="6">
        <v>102419</v>
      </c>
      <c r="F7" s="6">
        <v>108613</v>
      </c>
      <c r="G7" s="6">
        <v>110492</v>
      </c>
      <c r="H7" s="6">
        <v>112089</v>
      </c>
      <c r="I7" s="6">
        <v>114243</v>
      </c>
      <c r="J7" s="6">
        <v>104274</v>
      </c>
      <c r="K7" s="6">
        <v>108499</v>
      </c>
      <c r="L7" s="6">
        <v>101894</v>
      </c>
      <c r="M7" s="6">
        <v>103295</v>
      </c>
      <c r="N7" s="28">
        <f t="shared" ref="N7:N19" si="2">SUM(B7:M7)</f>
        <v>1258853</v>
      </c>
      <c r="O7" s="32"/>
    </row>
    <row r="8" spans="1:77">
      <c r="A8" s="5" t="s">
        <v>39</v>
      </c>
      <c r="B8" s="6">
        <v>9880</v>
      </c>
      <c r="C8" s="6">
        <v>8015</v>
      </c>
      <c r="D8" s="6">
        <v>5986</v>
      </c>
      <c r="E8" s="6">
        <v>5620</v>
      </c>
      <c r="F8" s="6">
        <v>5989</v>
      </c>
      <c r="G8" s="6">
        <v>5834</v>
      </c>
      <c r="H8" s="6">
        <v>5550</v>
      </c>
      <c r="I8" s="6">
        <v>5943</v>
      </c>
      <c r="J8" s="6">
        <v>5759</v>
      </c>
      <c r="K8" s="6">
        <v>6061</v>
      </c>
      <c r="L8" s="6">
        <v>5903</v>
      </c>
      <c r="M8" s="6">
        <v>5858</v>
      </c>
      <c r="N8" s="28">
        <f t="shared" si="2"/>
        <v>76398</v>
      </c>
      <c r="O8" s="32"/>
    </row>
    <row r="9" spans="1:77">
      <c r="A9" s="5" t="s">
        <v>28</v>
      </c>
      <c r="B9" s="6">
        <v>16457</v>
      </c>
      <c r="C9" s="6">
        <v>14381</v>
      </c>
      <c r="D9" s="6">
        <v>16698</v>
      </c>
      <c r="E9" s="6">
        <v>15948</v>
      </c>
      <c r="F9" s="6">
        <v>16744</v>
      </c>
      <c r="G9" s="6">
        <v>18589</v>
      </c>
      <c r="H9" s="6">
        <v>20664</v>
      </c>
      <c r="I9" s="6">
        <v>21767</v>
      </c>
      <c r="J9" s="6">
        <v>22875</v>
      </c>
      <c r="K9" s="6">
        <v>26247</v>
      </c>
      <c r="L9" s="6">
        <v>26835</v>
      </c>
      <c r="M9" s="6">
        <v>31770</v>
      </c>
      <c r="N9" s="28">
        <f t="shared" si="2"/>
        <v>248975</v>
      </c>
      <c r="O9" s="32"/>
    </row>
    <row r="10" spans="1:77">
      <c r="A10" s="1" t="s">
        <v>14</v>
      </c>
      <c r="B10" s="3">
        <f>SUM(B11:B19)</f>
        <v>233577</v>
      </c>
      <c r="C10" s="3">
        <f t="shared" ref="C10:N10" si="3">SUM(C11:C19)</f>
        <v>207767</v>
      </c>
      <c r="D10" s="3">
        <f t="shared" si="3"/>
        <v>237298</v>
      </c>
      <c r="E10" s="3">
        <f t="shared" si="3"/>
        <v>217066</v>
      </c>
      <c r="F10" s="3">
        <f t="shared" si="3"/>
        <v>221119</v>
      </c>
      <c r="G10" s="3">
        <f t="shared" si="3"/>
        <v>219194</v>
      </c>
      <c r="H10" s="3">
        <f t="shared" si="3"/>
        <v>227277</v>
      </c>
      <c r="I10" s="3">
        <f t="shared" si="3"/>
        <v>230687</v>
      </c>
      <c r="J10" s="3">
        <f t="shared" si="3"/>
        <v>210152</v>
      </c>
      <c r="K10" s="3">
        <f t="shared" si="3"/>
        <v>218855</v>
      </c>
      <c r="L10" s="3">
        <f t="shared" si="3"/>
        <v>212619</v>
      </c>
      <c r="M10" s="3">
        <f t="shared" si="3"/>
        <v>225621</v>
      </c>
      <c r="N10" s="4">
        <f t="shared" si="3"/>
        <v>2661232</v>
      </c>
    </row>
    <row r="11" spans="1:77">
      <c r="A11" s="5" t="s">
        <v>15</v>
      </c>
      <c r="B11" s="6">
        <v>623</v>
      </c>
      <c r="C11" s="6">
        <v>588</v>
      </c>
      <c r="D11" s="6">
        <v>587</v>
      </c>
      <c r="E11" s="6">
        <v>444</v>
      </c>
      <c r="F11" s="6">
        <v>492</v>
      </c>
      <c r="G11" s="6">
        <v>483</v>
      </c>
      <c r="H11" s="6">
        <v>549</v>
      </c>
      <c r="I11" s="6">
        <v>469</v>
      </c>
      <c r="J11" s="6">
        <v>421</v>
      </c>
      <c r="K11" s="6">
        <v>322</v>
      </c>
      <c r="L11" s="6">
        <v>204</v>
      </c>
      <c r="M11" s="6">
        <v>197</v>
      </c>
      <c r="N11" s="28">
        <f t="shared" si="2"/>
        <v>5379</v>
      </c>
      <c r="O11" s="32"/>
    </row>
    <row r="12" spans="1:77">
      <c r="A12" s="5" t="s">
        <v>16</v>
      </c>
      <c r="B12" s="6">
        <v>85875</v>
      </c>
      <c r="C12" s="6">
        <v>78667</v>
      </c>
      <c r="D12" s="6">
        <v>91565</v>
      </c>
      <c r="E12" s="6">
        <v>84661</v>
      </c>
      <c r="F12" s="6">
        <v>87113</v>
      </c>
      <c r="G12" s="6">
        <v>86642</v>
      </c>
      <c r="H12" s="6">
        <v>88938</v>
      </c>
      <c r="I12" s="6">
        <v>89244</v>
      </c>
      <c r="J12" s="6">
        <v>80547</v>
      </c>
      <c r="K12" s="6">
        <v>82756</v>
      </c>
      <c r="L12" s="6">
        <v>79548</v>
      </c>
      <c r="M12" s="6">
        <v>81460</v>
      </c>
      <c r="N12" s="28">
        <f t="shared" si="2"/>
        <v>1017016</v>
      </c>
      <c r="O12" s="32"/>
    </row>
    <row r="13" spans="1:77">
      <c r="A13" s="5" t="s">
        <v>17</v>
      </c>
      <c r="B13" s="6">
        <v>55</v>
      </c>
      <c r="C13" s="6">
        <v>56</v>
      </c>
      <c r="D13" s="6">
        <v>60</v>
      </c>
      <c r="E13" s="6">
        <v>40</v>
      </c>
      <c r="F13" s="6">
        <v>35</v>
      </c>
      <c r="G13" s="6">
        <v>47</v>
      </c>
      <c r="H13" s="6">
        <v>38</v>
      </c>
      <c r="I13" s="6">
        <v>43</v>
      </c>
      <c r="J13" s="6">
        <v>33</v>
      </c>
      <c r="K13" s="6">
        <v>30</v>
      </c>
      <c r="L13" s="6">
        <v>23</v>
      </c>
      <c r="M13" s="6">
        <v>15</v>
      </c>
      <c r="N13" s="28">
        <f t="shared" si="2"/>
        <v>475</v>
      </c>
      <c r="O13" s="32"/>
    </row>
    <row r="14" spans="1:77">
      <c r="A14" s="5" t="s">
        <v>18</v>
      </c>
      <c r="B14" s="6">
        <v>2016</v>
      </c>
      <c r="C14" s="6">
        <v>1985</v>
      </c>
      <c r="D14" s="6">
        <v>2420</v>
      </c>
      <c r="E14" s="6">
        <v>2215</v>
      </c>
      <c r="F14" s="6">
        <v>2134</v>
      </c>
      <c r="G14" s="6">
        <v>1933</v>
      </c>
      <c r="H14" s="6">
        <v>2082</v>
      </c>
      <c r="I14" s="6">
        <v>1953</v>
      </c>
      <c r="J14" s="6">
        <v>1781</v>
      </c>
      <c r="K14" s="6">
        <v>2059</v>
      </c>
      <c r="L14" s="6">
        <v>2015</v>
      </c>
      <c r="M14" s="6">
        <v>1981</v>
      </c>
      <c r="N14" s="28">
        <f t="shared" si="2"/>
        <v>24574</v>
      </c>
      <c r="O14" s="32"/>
    </row>
    <row r="15" spans="1:77">
      <c r="A15" s="5" t="s">
        <v>19</v>
      </c>
      <c r="B15" s="6">
        <v>79303</v>
      </c>
      <c r="C15" s="6">
        <v>72426</v>
      </c>
      <c r="D15" s="6">
        <v>83228</v>
      </c>
      <c r="E15" s="6">
        <v>78693</v>
      </c>
      <c r="F15" s="6">
        <v>79487</v>
      </c>
      <c r="G15" s="6">
        <v>79795</v>
      </c>
      <c r="H15" s="6">
        <v>83362</v>
      </c>
      <c r="I15" s="6">
        <v>84981</v>
      </c>
      <c r="J15" s="6">
        <v>74799</v>
      </c>
      <c r="K15" s="6">
        <v>76992</v>
      </c>
      <c r="L15" s="6">
        <v>74157</v>
      </c>
      <c r="M15" s="6">
        <v>79875</v>
      </c>
      <c r="N15" s="28">
        <f>SUM(B15:M15)</f>
        <v>947098</v>
      </c>
      <c r="O15" s="32"/>
    </row>
    <row r="16" spans="1:77">
      <c r="A16" s="5" t="s">
        <v>44</v>
      </c>
      <c r="B16" s="6">
        <v>6</v>
      </c>
      <c r="C16" s="6">
        <v>7</v>
      </c>
      <c r="D16" s="6">
        <v>10</v>
      </c>
      <c r="E16" s="6">
        <v>22</v>
      </c>
      <c r="F16" s="6">
        <v>27</v>
      </c>
      <c r="G16" s="6">
        <v>16</v>
      </c>
      <c r="H16" s="6">
        <v>32</v>
      </c>
      <c r="I16" s="6">
        <v>27</v>
      </c>
      <c r="J16" s="6">
        <v>38</v>
      </c>
      <c r="K16" s="6">
        <v>29</v>
      </c>
      <c r="L16" s="6">
        <v>23</v>
      </c>
      <c r="M16" s="6">
        <v>24</v>
      </c>
      <c r="N16" s="28">
        <f t="shared" si="2"/>
        <v>261</v>
      </c>
      <c r="O16" s="32"/>
    </row>
    <row r="17" spans="1:17">
      <c r="A17" s="5" t="s">
        <v>41</v>
      </c>
      <c r="B17" s="6">
        <v>0</v>
      </c>
      <c r="C17" s="6">
        <v>0</v>
      </c>
      <c r="D17" s="6">
        <v>0</v>
      </c>
      <c r="E17" s="6">
        <v>0</v>
      </c>
      <c r="F17" s="6">
        <v>3</v>
      </c>
      <c r="G17" s="6">
        <v>1</v>
      </c>
      <c r="H17" s="6">
        <v>1</v>
      </c>
      <c r="I17" s="6">
        <v>0</v>
      </c>
      <c r="J17" s="6">
        <v>1</v>
      </c>
      <c r="K17" s="6">
        <v>1</v>
      </c>
      <c r="L17" s="6">
        <v>0</v>
      </c>
      <c r="M17" s="6">
        <v>0</v>
      </c>
      <c r="N17" s="28">
        <f t="shared" si="2"/>
        <v>7</v>
      </c>
      <c r="O17" s="32"/>
    </row>
    <row r="18" spans="1:17">
      <c r="A18" s="5" t="s">
        <v>32</v>
      </c>
      <c r="B18" s="6">
        <v>35013</v>
      </c>
      <c r="C18" s="6">
        <v>26540</v>
      </c>
      <c r="D18" s="6">
        <v>26540</v>
      </c>
      <c r="E18" s="6">
        <v>20303</v>
      </c>
      <c r="F18" s="6">
        <v>21728</v>
      </c>
      <c r="G18" s="6">
        <v>19922</v>
      </c>
      <c r="H18" s="6">
        <v>20576</v>
      </c>
      <c r="I18" s="6">
        <v>21150</v>
      </c>
      <c r="J18" s="6">
        <v>19816</v>
      </c>
      <c r="K18" s="6">
        <v>21013</v>
      </c>
      <c r="L18" s="6">
        <v>19412</v>
      </c>
      <c r="M18" s="6">
        <v>19250</v>
      </c>
      <c r="N18" s="28">
        <f t="shared" si="2"/>
        <v>271263</v>
      </c>
      <c r="O18" s="32"/>
    </row>
    <row r="19" spans="1:17">
      <c r="A19" s="5" t="s">
        <v>27</v>
      </c>
      <c r="B19" s="6">
        <v>30686</v>
      </c>
      <c r="C19" s="6">
        <v>27498</v>
      </c>
      <c r="D19" s="6">
        <v>32888</v>
      </c>
      <c r="E19" s="6">
        <v>30688</v>
      </c>
      <c r="F19" s="6">
        <v>30100</v>
      </c>
      <c r="G19" s="6">
        <v>30355</v>
      </c>
      <c r="H19" s="6">
        <v>31699</v>
      </c>
      <c r="I19" s="6">
        <v>32820</v>
      </c>
      <c r="J19" s="6">
        <v>32716</v>
      </c>
      <c r="K19" s="6">
        <v>35653</v>
      </c>
      <c r="L19" s="6">
        <v>37237</v>
      </c>
      <c r="M19" s="6">
        <v>42819</v>
      </c>
      <c r="N19" s="28">
        <f t="shared" si="2"/>
        <v>395159</v>
      </c>
      <c r="O19" s="32"/>
    </row>
    <row r="20" spans="1:17" s="33" customForma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8"/>
      <c r="O20" s="32"/>
    </row>
    <row r="21" spans="1:17">
      <c r="A21" s="7" t="s">
        <v>20</v>
      </c>
      <c r="B21" s="8">
        <f>SUM(B3,B6,B10)</f>
        <v>358484</v>
      </c>
      <c r="C21" s="8">
        <f t="shared" ref="C21:M21" si="4">SUM(C3,C6,C10)</f>
        <v>322964</v>
      </c>
      <c r="D21" s="8">
        <f t="shared" si="4"/>
        <v>365506</v>
      </c>
      <c r="E21" s="8">
        <f t="shared" si="4"/>
        <v>342141</v>
      </c>
      <c r="F21" s="8">
        <f t="shared" si="4"/>
        <v>353414</v>
      </c>
      <c r="G21" s="8">
        <f t="shared" si="4"/>
        <v>355111</v>
      </c>
      <c r="H21" s="8">
        <f t="shared" si="4"/>
        <v>366469</v>
      </c>
      <c r="I21" s="8">
        <f t="shared" si="4"/>
        <v>373494</v>
      </c>
      <c r="J21" s="8">
        <f t="shared" si="4"/>
        <v>343802</v>
      </c>
      <c r="K21" s="8">
        <f t="shared" si="4"/>
        <v>360584</v>
      </c>
      <c r="L21" s="8">
        <f t="shared" si="4"/>
        <v>348101</v>
      </c>
      <c r="M21" s="8">
        <f t="shared" si="4"/>
        <v>367390</v>
      </c>
      <c r="N21" s="41">
        <f>SUM(N3,N6,N10)</f>
        <v>4257460</v>
      </c>
      <c r="P21" s="33" t="s">
        <v>77</v>
      </c>
      <c r="Q21" s="33">
        <v>15060818</v>
      </c>
    </row>
    <row r="24" spans="1:17">
      <c r="A24" s="84" t="s">
        <v>74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7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7" ht="58">
      <c r="A26" s="9" t="s">
        <v>21</v>
      </c>
      <c r="B26" s="10" t="s">
        <v>61</v>
      </c>
      <c r="C26" s="10" t="s">
        <v>62</v>
      </c>
      <c r="D26" s="10" t="s">
        <v>63</v>
      </c>
      <c r="E26" s="10" t="s">
        <v>64</v>
      </c>
      <c r="F26" s="10" t="s">
        <v>65</v>
      </c>
      <c r="G26" s="10" t="s">
        <v>66</v>
      </c>
      <c r="H26" s="10" t="s">
        <v>67</v>
      </c>
      <c r="I26" s="10" t="s">
        <v>68</v>
      </c>
      <c r="J26" s="10" t="s">
        <v>69</v>
      </c>
      <c r="K26" s="10" t="s">
        <v>70</v>
      </c>
      <c r="L26" s="10" t="s">
        <v>71</v>
      </c>
      <c r="M26" s="11" t="s">
        <v>72</v>
      </c>
    </row>
    <row r="27" spans="1:17" hidden="1">
      <c r="A27" s="12" t="s">
        <v>36</v>
      </c>
      <c r="B27" s="13">
        <f>SUM(B28:B31)</f>
        <v>58245</v>
      </c>
      <c r="C27" s="13">
        <f t="shared" ref="C27:M27" si="5">SUM(C28:C31)</f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4">
        <f t="shared" si="5"/>
        <v>0</v>
      </c>
    </row>
    <row r="28" spans="1:17" hidden="1">
      <c r="A28" s="15" t="s">
        <v>22</v>
      </c>
      <c r="B28" s="16">
        <v>17782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7" hidden="1">
      <c r="A29" s="15" t="s">
        <v>23</v>
      </c>
      <c r="B29" s="16">
        <v>39650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7" hidden="1">
      <c r="A30" s="15" t="s">
        <v>24</v>
      </c>
      <c r="B30" s="16">
        <v>181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7" hidden="1">
      <c r="A31" s="15" t="s">
        <v>25</v>
      </c>
      <c r="B31" s="16">
        <v>632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7" hidden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77" hidden="1">
      <c r="A33" s="18" t="s">
        <v>26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77" hidden="1">
      <c r="A34" s="12" t="s">
        <v>35</v>
      </c>
      <c r="B34" s="13">
        <f>SUM(B35:B38)</f>
        <v>144502</v>
      </c>
      <c r="C34" s="13">
        <f t="shared" ref="C34:M34" si="6">SUM(C35:C38)</f>
        <v>0</v>
      </c>
      <c r="D34" s="13">
        <f t="shared" si="6"/>
        <v>0</v>
      </c>
      <c r="E34" s="13">
        <f t="shared" si="6"/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0</v>
      </c>
      <c r="J34" s="13">
        <f t="shared" si="6"/>
        <v>0</v>
      </c>
      <c r="K34" s="13">
        <f t="shared" si="6"/>
        <v>0</v>
      </c>
      <c r="L34" s="13">
        <f t="shared" si="6"/>
        <v>0</v>
      </c>
      <c r="M34" s="14">
        <f t="shared" si="6"/>
        <v>0</v>
      </c>
    </row>
    <row r="35" spans="1:77" hidden="1">
      <c r="A35" s="15" t="s">
        <v>22</v>
      </c>
      <c r="B35" s="16">
        <v>41042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1:77" hidden="1">
      <c r="A36" s="15" t="s">
        <v>23</v>
      </c>
      <c r="B36" s="16">
        <v>102588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77" hidden="1">
      <c r="A37" s="15" t="s">
        <v>24</v>
      </c>
      <c r="B37" s="16">
        <v>181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1:77" hidden="1">
      <c r="A38" s="15" t="s">
        <v>25</v>
      </c>
      <c r="B38" s="16">
        <v>691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1:77" hidden="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</row>
    <row r="40" spans="1:77" s="30" customFormat="1" hidden="1">
      <c r="A40" s="12" t="s">
        <v>33</v>
      </c>
      <c r="B40" s="13">
        <f>SUM(B41:B42)</f>
        <v>9566</v>
      </c>
      <c r="C40" s="13">
        <f t="shared" ref="C40:M40" si="7">SUM(C41:C42)</f>
        <v>0</v>
      </c>
      <c r="D40" s="13">
        <f t="shared" si="7"/>
        <v>0</v>
      </c>
      <c r="E40" s="13">
        <f t="shared" si="7"/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3">
        <f t="shared" si="7"/>
        <v>0</v>
      </c>
      <c r="J40" s="13">
        <f t="shared" si="7"/>
        <v>0</v>
      </c>
      <c r="K40" s="13">
        <f t="shared" si="7"/>
        <v>0</v>
      </c>
      <c r="L40" s="13">
        <f t="shared" si="7"/>
        <v>0</v>
      </c>
      <c r="M40" s="14">
        <f t="shared" si="7"/>
        <v>0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</row>
    <row r="41" spans="1:77" hidden="1">
      <c r="A41" s="15" t="s">
        <v>22</v>
      </c>
      <c r="B41" s="19">
        <v>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</row>
    <row r="42" spans="1:77" hidden="1">
      <c r="A42" s="15" t="s">
        <v>23</v>
      </c>
      <c r="B42" s="19">
        <v>9559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/>
    </row>
    <row r="43" spans="1:77" hidden="1">
      <c r="A43" s="2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  <row r="44" spans="1:77" hidden="1">
      <c r="A44" s="12" t="s">
        <v>34</v>
      </c>
      <c r="B44" s="13">
        <f>SUM(B45:B46)</f>
        <v>46895</v>
      </c>
      <c r="C44" s="13">
        <f t="shared" ref="C44:M44" si="8">SUM(C45:C46)</f>
        <v>0</v>
      </c>
      <c r="D44" s="13">
        <f t="shared" si="8"/>
        <v>0</v>
      </c>
      <c r="E44" s="13">
        <f t="shared" si="8"/>
        <v>0</v>
      </c>
      <c r="F44" s="13">
        <f t="shared" si="8"/>
        <v>0</v>
      </c>
      <c r="G44" s="13">
        <f t="shared" si="8"/>
        <v>0</v>
      </c>
      <c r="H44" s="13">
        <f t="shared" si="8"/>
        <v>0</v>
      </c>
      <c r="I44" s="13">
        <f t="shared" si="8"/>
        <v>0</v>
      </c>
      <c r="J44" s="13">
        <f t="shared" si="8"/>
        <v>0</v>
      </c>
      <c r="K44" s="13">
        <f t="shared" si="8"/>
        <v>0</v>
      </c>
      <c r="L44" s="13">
        <f t="shared" si="8"/>
        <v>0</v>
      </c>
      <c r="M44" s="14">
        <f t="shared" si="8"/>
        <v>0</v>
      </c>
    </row>
    <row r="45" spans="1:77" hidden="1">
      <c r="A45" s="15" t="s">
        <v>22</v>
      </c>
      <c r="B45" s="19">
        <v>134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</row>
    <row r="46" spans="1:77" hidden="1">
      <c r="A46" s="15" t="s">
        <v>23</v>
      </c>
      <c r="B46" s="19">
        <v>46761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</row>
    <row r="47" spans="1:77" hidden="1">
      <c r="A47" s="1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</row>
    <row r="48" spans="1:77" s="30" customFormat="1" hidden="1">
      <c r="A48" s="12" t="s">
        <v>37</v>
      </c>
      <c r="B48" s="13">
        <f t="shared" ref="B48:M48" si="9">SUM(B49:B50)</f>
        <v>53</v>
      </c>
      <c r="C48" s="13">
        <f t="shared" si="9"/>
        <v>0</v>
      </c>
      <c r="D48" s="13">
        <f t="shared" si="9"/>
        <v>0</v>
      </c>
      <c r="E48" s="13">
        <f t="shared" si="9"/>
        <v>0</v>
      </c>
      <c r="F48" s="13">
        <f t="shared" si="9"/>
        <v>0</v>
      </c>
      <c r="G48" s="13">
        <f t="shared" si="9"/>
        <v>0</v>
      </c>
      <c r="H48" s="13">
        <f t="shared" si="9"/>
        <v>0</v>
      </c>
      <c r="I48" s="13">
        <f t="shared" si="9"/>
        <v>0</v>
      </c>
      <c r="J48" s="13">
        <f t="shared" si="9"/>
        <v>0</v>
      </c>
      <c r="K48" s="13">
        <f t="shared" si="9"/>
        <v>0</v>
      </c>
      <c r="L48" s="13">
        <f t="shared" si="9"/>
        <v>0</v>
      </c>
      <c r="M48" s="14">
        <f t="shared" si="9"/>
        <v>0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</row>
    <row r="49" spans="1:77" hidden="1">
      <c r="A49" s="15" t="s">
        <v>23</v>
      </c>
      <c r="B49" s="19">
        <v>37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1:77" hidden="1">
      <c r="A50" s="15" t="s">
        <v>25</v>
      </c>
      <c r="B50" s="19">
        <v>16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</row>
    <row r="51" spans="1:77" hidden="1">
      <c r="A51" s="1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</row>
    <row r="52" spans="1:77" hidden="1">
      <c r="A52" s="12" t="s">
        <v>38</v>
      </c>
      <c r="B52" s="13">
        <f t="shared" ref="B52:M52" si="10">SUM(B53:B54)</f>
        <v>836</v>
      </c>
      <c r="C52" s="13">
        <f t="shared" si="10"/>
        <v>0</v>
      </c>
      <c r="D52" s="13">
        <f t="shared" si="10"/>
        <v>0</v>
      </c>
      <c r="E52" s="13">
        <f t="shared" si="10"/>
        <v>0</v>
      </c>
      <c r="F52" s="13">
        <f t="shared" si="10"/>
        <v>0</v>
      </c>
      <c r="G52" s="13">
        <f t="shared" si="10"/>
        <v>0</v>
      </c>
      <c r="H52" s="13">
        <f t="shared" si="10"/>
        <v>0</v>
      </c>
      <c r="I52" s="13">
        <f t="shared" si="10"/>
        <v>0</v>
      </c>
      <c r="J52" s="13">
        <f t="shared" si="10"/>
        <v>0</v>
      </c>
      <c r="K52" s="13">
        <f t="shared" si="10"/>
        <v>0</v>
      </c>
      <c r="L52" s="13">
        <f t="shared" si="10"/>
        <v>0</v>
      </c>
      <c r="M52" s="14">
        <f t="shared" si="10"/>
        <v>0</v>
      </c>
    </row>
    <row r="53" spans="1:77" hidden="1">
      <c r="A53" s="15" t="s">
        <v>23</v>
      </c>
      <c r="B53" s="19">
        <v>468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</row>
    <row r="54" spans="1:77" hidden="1">
      <c r="A54" s="15" t="s">
        <v>25</v>
      </c>
      <c r="B54" s="19">
        <v>368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77" hidden="1">
      <c r="A55" s="15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0"/>
    </row>
    <row r="56" spans="1:77" hidden="1">
      <c r="A56" s="12" t="s">
        <v>40</v>
      </c>
      <c r="B56" s="13">
        <f>SUM(B57)</f>
        <v>2833</v>
      </c>
      <c r="C56" s="13">
        <f t="shared" ref="C56:M56" si="11">SUM(C57)</f>
        <v>0</v>
      </c>
      <c r="D56" s="13">
        <f t="shared" si="11"/>
        <v>0</v>
      </c>
      <c r="E56" s="13">
        <f t="shared" si="11"/>
        <v>0</v>
      </c>
      <c r="F56" s="13">
        <f t="shared" si="11"/>
        <v>0</v>
      </c>
      <c r="G56" s="13">
        <f t="shared" si="11"/>
        <v>0</v>
      </c>
      <c r="H56" s="13">
        <f t="shared" si="11"/>
        <v>0</v>
      </c>
      <c r="I56" s="13">
        <f t="shared" si="11"/>
        <v>0</v>
      </c>
      <c r="J56" s="13">
        <f t="shared" si="11"/>
        <v>0</v>
      </c>
      <c r="K56" s="13">
        <f t="shared" si="11"/>
        <v>0</v>
      </c>
      <c r="L56" s="13">
        <f t="shared" si="11"/>
        <v>0</v>
      </c>
      <c r="M56" s="14">
        <f t="shared" si="11"/>
        <v>0</v>
      </c>
    </row>
    <row r="57" spans="1:77" hidden="1">
      <c r="A57" s="15" t="s">
        <v>78</v>
      </c>
      <c r="B57" s="19">
        <v>2833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0"/>
    </row>
    <row r="58" spans="1:77">
      <c r="A58" s="1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</row>
    <row r="59" spans="1:77">
      <c r="A59" s="12" t="s">
        <v>54</v>
      </c>
      <c r="B59" s="13">
        <f>SUM(B27,B40,B48,B56)</f>
        <v>70697</v>
      </c>
      <c r="C59" s="13">
        <f>SUM(C60:C62)</f>
        <v>66167</v>
      </c>
      <c r="D59" s="13">
        <f t="shared" ref="C59:M59" si="12">SUM(D27,D40,D48)</f>
        <v>0</v>
      </c>
      <c r="E59" s="13">
        <f t="shared" si="12"/>
        <v>0</v>
      </c>
      <c r="F59" s="13">
        <f t="shared" si="12"/>
        <v>0</v>
      </c>
      <c r="G59" s="13">
        <f t="shared" si="12"/>
        <v>0</v>
      </c>
      <c r="H59" s="13">
        <f t="shared" si="12"/>
        <v>0</v>
      </c>
      <c r="I59" s="13">
        <f t="shared" si="12"/>
        <v>0</v>
      </c>
      <c r="J59" s="13">
        <f t="shared" si="12"/>
        <v>0</v>
      </c>
      <c r="K59" s="13">
        <f t="shared" si="12"/>
        <v>0</v>
      </c>
      <c r="L59" s="13">
        <f t="shared" si="12"/>
        <v>0</v>
      </c>
      <c r="M59" s="14">
        <f>SUM(M60:M62)</f>
        <v>70680</v>
      </c>
    </row>
    <row r="60" spans="1:77" s="58" customFormat="1">
      <c r="A60" s="26" t="s">
        <v>50</v>
      </c>
      <c r="B60" s="19">
        <f>SUM(B28,B41)</f>
        <v>17789</v>
      </c>
      <c r="C60" s="19">
        <v>16172</v>
      </c>
      <c r="D60" s="19">
        <f t="shared" ref="C60:M60" si="13">SUM(D28,D41)</f>
        <v>0</v>
      </c>
      <c r="E60" s="19">
        <f t="shared" si="13"/>
        <v>0</v>
      </c>
      <c r="F60" s="19">
        <f t="shared" si="13"/>
        <v>0</v>
      </c>
      <c r="G60" s="19">
        <f t="shared" si="13"/>
        <v>0</v>
      </c>
      <c r="H60" s="19">
        <f t="shared" si="13"/>
        <v>0</v>
      </c>
      <c r="I60" s="19">
        <f t="shared" si="13"/>
        <v>0</v>
      </c>
      <c r="J60" s="19">
        <f t="shared" si="13"/>
        <v>0</v>
      </c>
      <c r="K60" s="19">
        <f t="shared" si="13"/>
        <v>0</v>
      </c>
      <c r="L60" s="19">
        <f t="shared" si="13"/>
        <v>0</v>
      </c>
      <c r="M60" s="20">
        <v>17955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</row>
    <row r="61" spans="1:77" s="58" customFormat="1">
      <c r="A61" s="26" t="s">
        <v>56</v>
      </c>
      <c r="B61" s="19">
        <f>SUM(B29,B42,B49)</f>
        <v>49246</v>
      </c>
      <c r="C61" s="19">
        <v>49478</v>
      </c>
      <c r="D61" s="19">
        <f t="shared" ref="D61:M61" si="14">SUM(D29,D42,D49)</f>
        <v>0</v>
      </c>
      <c r="E61" s="19">
        <f t="shared" si="14"/>
        <v>0</v>
      </c>
      <c r="F61" s="19">
        <f t="shared" si="14"/>
        <v>0</v>
      </c>
      <c r="G61" s="19">
        <f t="shared" si="14"/>
        <v>0</v>
      </c>
      <c r="H61" s="19">
        <f t="shared" si="14"/>
        <v>0</v>
      </c>
      <c r="I61" s="19">
        <f t="shared" si="14"/>
        <v>0</v>
      </c>
      <c r="J61" s="19">
        <f t="shared" si="14"/>
        <v>0</v>
      </c>
      <c r="K61" s="19">
        <f t="shared" si="14"/>
        <v>0</v>
      </c>
      <c r="L61" s="19">
        <f t="shared" si="14"/>
        <v>0</v>
      </c>
      <c r="M61" s="20">
        <v>52208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</row>
    <row r="62" spans="1:77" s="58" customFormat="1">
      <c r="A62" s="26" t="s">
        <v>25</v>
      </c>
      <c r="B62" s="19">
        <f>SUM(B31,B50)</f>
        <v>648</v>
      </c>
      <c r="C62" s="19">
        <v>517</v>
      </c>
      <c r="D62" s="19">
        <f t="shared" ref="C62:M62" si="15">SUM(D31,D50)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15"/>
        <v>0</v>
      </c>
      <c r="I62" s="19">
        <f t="shared" si="15"/>
        <v>0</v>
      </c>
      <c r="J62" s="19">
        <f t="shared" si="15"/>
        <v>0</v>
      </c>
      <c r="K62" s="19">
        <f t="shared" si="15"/>
        <v>0</v>
      </c>
      <c r="L62" s="19">
        <f t="shared" si="15"/>
        <v>0</v>
      </c>
      <c r="M62" s="20">
        <v>517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</row>
    <row r="63" spans="1:77">
      <c r="A63" s="15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/>
    </row>
    <row r="64" spans="1:77">
      <c r="A64" s="12" t="s">
        <v>55</v>
      </c>
      <c r="B64" s="13">
        <f>B34+B44+B52</f>
        <v>192233</v>
      </c>
      <c r="C64" s="13">
        <f>SUM(C65:C67)</f>
        <v>228423</v>
      </c>
      <c r="D64" s="13">
        <f t="shared" ref="C64:M64" si="16">D34+D44+D52</f>
        <v>0</v>
      </c>
      <c r="E64" s="13">
        <f t="shared" si="16"/>
        <v>0</v>
      </c>
      <c r="F64" s="13">
        <f t="shared" si="16"/>
        <v>0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0</v>
      </c>
      <c r="K64" s="13">
        <f t="shared" si="16"/>
        <v>0</v>
      </c>
      <c r="L64" s="13">
        <f t="shared" si="16"/>
        <v>0</v>
      </c>
      <c r="M64" s="14">
        <f>SUM(M65:M67)</f>
        <v>253370</v>
      </c>
    </row>
    <row r="65" spans="1:77" s="58" customFormat="1">
      <c r="A65" s="26" t="s">
        <v>50</v>
      </c>
      <c r="B65" s="19">
        <f>SUM(B35,B45)</f>
        <v>41176</v>
      </c>
      <c r="C65" s="19">
        <v>38472</v>
      </c>
      <c r="D65" s="19">
        <f t="shared" ref="C65:M65" si="17">SUM(D35,D45)</f>
        <v>0</v>
      </c>
      <c r="E65" s="19">
        <f t="shared" si="17"/>
        <v>0</v>
      </c>
      <c r="F65" s="19">
        <f t="shared" si="17"/>
        <v>0</v>
      </c>
      <c r="G65" s="19">
        <f t="shared" si="17"/>
        <v>0</v>
      </c>
      <c r="H65" s="19">
        <f t="shared" si="17"/>
        <v>0</v>
      </c>
      <c r="I65" s="19">
        <f t="shared" si="17"/>
        <v>0</v>
      </c>
      <c r="J65" s="19">
        <f t="shared" si="17"/>
        <v>0</v>
      </c>
      <c r="K65" s="19">
        <f t="shared" si="17"/>
        <v>0</v>
      </c>
      <c r="L65" s="19">
        <f t="shared" si="17"/>
        <v>0</v>
      </c>
      <c r="M65" s="20">
        <v>44327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</row>
    <row r="66" spans="1:77" s="58" customFormat="1">
      <c r="A66" s="26" t="s">
        <v>56</v>
      </c>
      <c r="B66" s="19">
        <f>SUM(B36,B46,B53)</f>
        <v>149817</v>
      </c>
      <c r="C66" s="19">
        <v>189376</v>
      </c>
      <c r="D66" s="19">
        <f t="shared" ref="C66:M66" si="18">SUM(D36,D46,D53)</f>
        <v>0</v>
      </c>
      <c r="E66" s="19">
        <f t="shared" si="18"/>
        <v>0</v>
      </c>
      <c r="F66" s="19">
        <f t="shared" si="18"/>
        <v>0</v>
      </c>
      <c r="G66" s="19">
        <f t="shared" si="18"/>
        <v>0</v>
      </c>
      <c r="H66" s="19">
        <f t="shared" si="18"/>
        <v>0</v>
      </c>
      <c r="I66" s="19">
        <f t="shared" si="18"/>
        <v>0</v>
      </c>
      <c r="J66" s="19">
        <f t="shared" si="18"/>
        <v>0</v>
      </c>
      <c r="K66" s="19">
        <f t="shared" si="18"/>
        <v>0</v>
      </c>
      <c r="L66" s="19">
        <f t="shared" si="18"/>
        <v>0</v>
      </c>
      <c r="M66" s="20">
        <v>208468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</row>
    <row r="67" spans="1:77" s="58" customFormat="1">
      <c r="A67" s="26" t="s">
        <v>25</v>
      </c>
      <c r="B67" s="19">
        <f>SUM(B38,B54)</f>
        <v>1059</v>
      </c>
      <c r="C67" s="19">
        <v>575</v>
      </c>
      <c r="D67" s="19">
        <f t="shared" ref="C67:M67" si="19">SUM(D38,D54)</f>
        <v>0</v>
      </c>
      <c r="E67" s="19">
        <f t="shared" si="19"/>
        <v>0</v>
      </c>
      <c r="F67" s="19">
        <f t="shared" si="19"/>
        <v>0</v>
      </c>
      <c r="G67" s="19">
        <f t="shared" si="19"/>
        <v>0</v>
      </c>
      <c r="H67" s="19">
        <f t="shared" si="19"/>
        <v>0</v>
      </c>
      <c r="I67" s="19">
        <f t="shared" si="19"/>
        <v>0</v>
      </c>
      <c r="J67" s="19">
        <f t="shared" si="19"/>
        <v>0</v>
      </c>
      <c r="K67" s="19">
        <f t="shared" si="19"/>
        <v>0</v>
      </c>
      <c r="L67" s="19">
        <f t="shared" si="19"/>
        <v>0</v>
      </c>
      <c r="M67" s="20">
        <v>575</v>
      </c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</row>
    <row r="68" spans="1:77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</row>
    <row r="69" spans="1:77">
      <c r="A69" s="7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77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77" ht="21">
      <c r="A71" s="82" t="s">
        <v>60</v>
      </c>
      <c r="B71" s="85"/>
    </row>
    <row r="72" spans="1:77">
      <c r="A72" s="24" t="s">
        <v>0</v>
      </c>
      <c r="B72" s="49">
        <f>65765/31</f>
        <v>2121.4516129032259</v>
      </c>
    </row>
    <row r="73" spans="1:77">
      <c r="A73" s="24" t="s">
        <v>1</v>
      </c>
      <c r="B73" s="49">
        <v>2262</v>
      </c>
    </row>
    <row r="74" spans="1:77">
      <c r="A74" s="24" t="s">
        <v>2</v>
      </c>
      <c r="B74" s="49">
        <v>2127</v>
      </c>
    </row>
    <row r="75" spans="1:77">
      <c r="A75" s="24" t="s">
        <v>3</v>
      </c>
      <c r="B75" s="49">
        <v>2132</v>
      </c>
    </row>
    <row r="76" spans="1:77">
      <c r="A76" s="24" t="s">
        <v>4</v>
      </c>
      <c r="B76" s="49">
        <v>2064</v>
      </c>
    </row>
    <row r="77" spans="1:77">
      <c r="A77" s="24" t="s">
        <v>5</v>
      </c>
      <c r="B77" s="49">
        <v>2160</v>
      </c>
    </row>
    <row r="78" spans="1:77">
      <c r="A78" s="24" t="s">
        <v>6</v>
      </c>
      <c r="B78" s="49">
        <v>2768</v>
      </c>
    </row>
    <row r="79" spans="1:77">
      <c r="A79" s="24" t="s">
        <v>7</v>
      </c>
      <c r="B79" s="49">
        <v>2147</v>
      </c>
    </row>
    <row r="80" spans="1:77">
      <c r="A80" s="24" t="s">
        <v>8</v>
      </c>
      <c r="B80" s="25">
        <v>2174</v>
      </c>
    </row>
    <row r="81" spans="1:77">
      <c r="A81" s="24" t="s">
        <v>9</v>
      </c>
      <c r="B81" s="49">
        <v>2151</v>
      </c>
    </row>
    <row r="82" spans="1:77">
      <c r="A82" s="24" t="s">
        <v>10</v>
      </c>
      <c r="B82" s="49">
        <v>2200</v>
      </c>
    </row>
    <row r="83" spans="1:77">
      <c r="A83" s="24" t="s">
        <v>11</v>
      </c>
      <c r="B83" s="49">
        <v>2197</v>
      </c>
    </row>
    <row r="84" spans="1:77">
      <c r="A84" s="50"/>
      <c r="B84" s="50"/>
    </row>
    <row r="87" spans="1:77" s="30" customFormat="1" ht="21">
      <c r="A87" s="44" t="s">
        <v>43</v>
      </c>
      <c r="B87" s="47">
        <v>42758</v>
      </c>
      <c r="C87" s="47">
        <v>42793</v>
      </c>
      <c r="D87" s="47">
        <v>42817</v>
      </c>
      <c r="E87" s="47">
        <v>42863</v>
      </c>
      <c r="F87" s="47">
        <v>42886</v>
      </c>
      <c r="G87" s="47">
        <v>42916</v>
      </c>
      <c r="H87" s="47">
        <v>42947</v>
      </c>
      <c r="I87" s="47">
        <v>42978</v>
      </c>
      <c r="J87" s="47">
        <v>43008</v>
      </c>
      <c r="K87" s="47">
        <v>43039</v>
      </c>
      <c r="L87" s="47">
        <v>43069</v>
      </c>
      <c r="M87" s="48">
        <v>43108</v>
      </c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</row>
    <row r="88" spans="1:77">
      <c r="A88" s="42" t="s">
        <v>22</v>
      </c>
      <c r="B88" s="16">
        <v>47681</v>
      </c>
      <c r="C88" s="45">
        <v>51164</v>
      </c>
      <c r="D88" s="45">
        <v>53201</v>
      </c>
      <c r="E88" s="16">
        <v>58103</v>
      </c>
      <c r="F88" s="45"/>
      <c r="G88" s="16"/>
      <c r="H88" s="45"/>
      <c r="I88" s="45"/>
      <c r="J88" s="45"/>
      <c r="K88" s="16"/>
      <c r="L88" s="16"/>
      <c r="M88" s="25">
        <v>70323</v>
      </c>
      <c r="N88" s="33"/>
      <c r="BY88"/>
    </row>
    <row r="89" spans="1:77">
      <c r="A89" s="42" t="s">
        <v>23</v>
      </c>
      <c r="B89" s="16">
        <v>163043</v>
      </c>
      <c r="C89" s="45">
        <v>164108</v>
      </c>
      <c r="D89" s="45">
        <v>157548</v>
      </c>
      <c r="E89" s="16">
        <v>151670</v>
      </c>
      <c r="F89" s="45"/>
      <c r="G89" s="16"/>
      <c r="H89" s="45"/>
      <c r="I89" s="45"/>
      <c r="J89" s="45"/>
      <c r="K89" s="16"/>
      <c r="L89" s="16"/>
      <c r="M89" s="25">
        <v>157749</v>
      </c>
      <c r="N89" s="33"/>
      <c r="BY89"/>
    </row>
    <row r="90" spans="1:77">
      <c r="A90" s="43" t="s">
        <v>25</v>
      </c>
      <c r="B90" s="22">
        <v>23</v>
      </c>
      <c r="C90" s="46">
        <v>25</v>
      </c>
      <c r="D90" s="46">
        <v>26</v>
      </c>
      <c r="E90" s="46">
        <v>15</v>
      </c>
      <c r="F90" s="46"/>
      <c r="G90" s="46"/>
      <c r="H90" s="46"/>
      <c r="I90" s="46"/>
      <c r="J90" s="46"/>
      <c r="K90" s="46"/>
      <c r="L90" s="46"/>
      <c r="M90" s="78">
        <v>12</v>
      </c>
      <c r="N90" s="33"/>
      <c r="BY90"/>
    </row>
    <row r="91" spans="1:77">
      <c r="A91" s="51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77">
      <c r="A92" s="51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77" s="30" customFormat="1" ht="21">
      <c r="A93" s="44" t="s">
        <v>45</v>
      </c>
      <c r="B93" s="47">
        <v>42766</v>
      </c>
      <c r="C93" s="47">
        <v>42794</v>
      </c>
      <c r="D93" s="47">
        <v>42825</v>
      </c>
      <c r="E93" s="47">
        <v>42855</v>
      </c>
      <c r="F93" s="47">
        <v>42886</v>
      </c>
      <c r="G93" s="47">
        <v>42916</v>
      </c>
      <c r="H93" s="47">
        <v>42947</v>
      </c>
      <c r="I93" s="47">
        <v>42978</v>
      </c>
      <c r="J93" s="47">
        <v>43008</v>
      </c>
      <c r="K93" s="47">
        <v>43039</v>
      </c>
      <c r="L93" s="47">
        <v>43069</v>
      </c>
      <c r="M93" s="47">
        <v>42743</v>
      </c>
      <c r="N93" s="76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</row>
    <row r="94" spans="1:77" s="54" customFormat="1">
      <c r="A94" s="52"/>
      <c r="B94" s="53">
        <v>7881168</v>
      </c>
      <c r="C94" s="53">
        <v>8233039</v>
      </c>
      <c r="D94" s="53">
        <v>8244681</v>
      </c>
      <c r="E94" s="53">
        <v>8254155</v>
      </c>
      <c r="F94" s="53"/>
      <c r="G94" s="53"/>
      <c r="H94" s="53"/>
      <c r="I94" s="53"/>
      <c r="J94" s="53"/>
      <c r="K94" s="53"/>
      <c r="L94" s="53"/>
      <c r="M94" s="53">
        <v>9533167</v>
      </c>
      <c r="N94" s="77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</row>
    <row r="95" spans="1:77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7" spans="1:2" ht="21">
      <c r="A97" s="82" t="s">
        <v>42</v>
      </c>
      <c r="B97" s="85"/>
    </row>
    <row r="98" spans="1:2">
      <c r="A98" s="42">
        <v>42758</v>
      </c>
      <c r="B98" s="25">
        <v>53.86</v>
      </c>
    </row>
    <row r="99" spans="1:2">
      <c r="A99" s="42">
        <v>42793</v>
      </c>
      <c r="B99" s="25">
        <v>53.72</v>
      </c>
    </row>
    <row r="100" spans="1:2">
      <c r="A100" s="42">
        <v>42817</v>
      </c>
      <c r="B100" s="25">
        <v>53.51</v>
      </c>
    </row>
    <row r="101" spans="1:2">
      <c r="A101" s="42">
        <v>42863</v>
      </c>
      <c r="B101" s="25">
        <v>52.95</v>
      </c>
    </row>
    <row r="102" spans="1:2">
      <c r="A102" s="42">
        <v>42886</v>
      </c>
      <c r="B102" s="25"/>
    </row>
    <row r="103" spans="1:2">
      <c r="A103" s="42">
        <v>42916</v>
      </c>
      <c r="B103" s="25"/>
    </row>
    <row r="104" spans="1:2">
      <c r="A104" s="42">
        <v>42947</v>
      </c>
      <c r="B104" s="25"/>
    </row>
    <row r="105" spans="1:2">
      <c r="A105" s="42">
        <v>42978</v>
      </c>
      <c r="B105" s="25"/>
    </row>
    <row r="106" spans="1:2">
      <c r="A106" s="42">
        <v>43008</v>
      </c>
      <c r="B106" s="25"/>
    </row>
    <row r="107" spans="1:2">
      <c r="A107" s="42">
        <v>43039</v>
      </c>
      <c r="B107" s="25"/>
    </row>
    <row r="108" spans="1:2">
      <c r="A108" s="42">
        <v>43069</v>
      </c>
      <c r="B108" s="25"/>
    </row>
    <row r="109" spans="1:2">
      <c r="A109" s="43">
        <v>43108</v>
      </c>
      <c r="B109" s="23">
        <v>45.58</v>
      </c>
    </row>
  </sheetData>
  <mergeCells count="4">
    <mergeCell ref="A1:M1"/>
    <mergeCell ref="A24:N25"/>
    <mergeCell ref="A71:B71"/>
    <mergeCell ref="A97:B9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showRowColHeaders="0" tabSelected="1" showRuler="0" showWhiteSpace="0" view="pageLayout" topLeftCell="A29" zoomScaleNormal="100" workbookViewId="0">
      <selection activeCell="H38" sqref="H38:M43"/>
    </sheetView>
  </sheetViews>
  <sheetFormatPr defaultRowHeight="14.5"/>
  <cols>
    <col min="1" max="6" width="7.81640625" customWidth="1"/>
    <col min="7" max="7" width="3.1796875" customWidth="1"/>
    <col min="8" max="13" width="7.81640625" customWidth="1"/>
    <col min="14" max="14" width="8.54296875" customWidth="1"/>
  </cols>
  <sheetData>
    <row r="1" spans="1:13" ht="1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 customHeight="1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" customHeight="1">
      <c r="A5" s="75"/>
      <c r="B5" s="126" t="s">
        <v>76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75"/>
    </row>
    <row r="6" spans="1:13" ht="15" customHeight="1">
      <c r="A6" s="75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75"/>
    </row>
    <row r="7" spans="1:13" ht="1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2"/>
    </row>
    <row r="8" spans="1:13" ht="15" customHeight="1" thickBot="1">
      <c r="A8" s="62"/>
      <c r="B8" s="63"/>
      <c r="C8" s="63"/>
      <c r="D8" s="63"/>
      <c r="E8" s="63"/>
      <c r="F8" s="63"/>
      <c r="G8" s="62"/>
      <c r="H8" s="64"/>
      <c r="I8" s="64"/>
      <c r="J8" s="64"/>
      <c r="K8" s="64"/>
      <c r="L8" s="64"/>
      <c r="M8" s="64"/>
    </row>
    <row r="9" spans="1:13" ht="15" customHeight="1">
      <c r="A9" s="122" t="s">
        <v>51</v>
      </c>
      <c r="B9" s="122"/>
      <c r="C9" s="122"/>
      <c r="D9" s="122"/>
      <c r="E9" s="122"/>
      <c r="F9" s="122"/>
      <c r="G9" s="62"/>
      <c r="H9" s="116" t="s">
        <v>59</v>
      </c>
      <c r="I9" s="117"/>
      <c r="J9" s="117"/>
      <c r="K9" s="117"/>
      <c r="L9" s="117"/>
      <c r="M9" s="118"/>
    </row>
    <row r="10" spans="1:13" ht="15" customHeight="1" thickBot="1">
      <c r="A10" s="122"/>
      <c r="B10" s="122"/>
      <c r="C10" s="122"/>
      <c r="D10" s="122"/>
      <c r="E10" s="122"/>
      <c r="F10" s="122"/>
      <c r="G10" s="62"/>
      <c r="H10" s="119"/>
      <c r="I10" s="120"/>
      <c r="J10" s="120"/>
      <c r="K10" s="120"/>
      <c r="L10" s="120"/>
      <c r="M10" s="121"/>
    </row>
    <row r="11" spans="1:13" ht="15" customHeight="1">
      <c r="A11" s="122"/>
      <c r="B11" s="122"/>
      <c r="C11" s="122"/>
      <c r="D11" s="122"/>
      <c r="E11" s="122"/>
      <c r="F11" s="122"/>
      <c r="G11" s="62"/>
      <c r="H11" s="123">
        <f>Statistics!N21</f>
        <v>4257460</v>
      </c>
      <c r="I11" s="124"/>
      <c r="J11" s="124"/>
      <c r="K11" s="124"/>
      <c r="L11" s="124"/>
      <c r="M11" s="125"/>
    </row>
    <row r="12" spans="1:13" ht="15" customHeight="1">
      <c r="A12" s="122"/>
      <c r="B12" s="122"/>
      <c r="C12" s="122"/>
      <c r="D12" s="122"/>
      <c r="E12" s="122"/>
      <c r="F12" s="122"/>
      <c r="G12" s="62"/>
      <c r="H12" s="123"/>
      <c r="I12" s="124"/>
      <c r="J12" s="124"/>
      <c r="K12" s="124"/>
      <c r="L12" s="124"/>
      <c r="M12" s="125"/>
    </row>
    <row r="13" spans="1:13" ht="21.65" customHeight="1">
      <c r="A13" s="93" t="s">
        <v>52</v>
      </c>
      <c r="B13" s="93"/>
      <c r="C13" s="93"/>
      <c r="D13" s="93"/>
      <c r="E13" s="93"/>
      <c r="F13" s="93"/>
      <c r="G13" s="62"/>
      <c r="H13" s="123"/>
      <c r="I13" s="124"/>
      <c r="J13" s="124"/>
      <c r="K13" s="124"/>
      <c r="L13" s="124"/>
      <c r="M13" s="125"/>
    </row>
    <row r="14" spans="1:13" ht="15" customHeight="1">
      <c r="A14" s="60"/>
      <c r="B14" s="60"/>
      <c r="C14" s="59"/>
      <c r="D14" s="59"/>
      <c r="E14" s="61"/>
      <c r="F14" s="61"/>
      <c r="G14" s="62"/>
      <c r="H14" s="123"/>
      <c r="I14" s="124"/>
      <c r="J14" s="124"/>
      <c r="K14" s="124"/>
      <c r="L14" s="124"/>
      <c r="M14" s="125"/>
    </row>
    <row r="15" spans="1:13" ht="15" customHeight="1">
      <c r="A15" s="60"/>
      <c r="B15" s="60"/>
      <c r="C15" s="59"/>
      <c r="D15" s="59"/>
      <c r="E15" s="61"/>
      <c r="F15" s="61"/>
      <c r="G15" s="62"/>
      <c r="H15" s="123"/>
      <c r="I15" s="124"/>
      <c r="J15" s="124"/>
      <c r="K15" s="124"/>
      <c r="L15" s="124"/>
      <c r="M15" s="125"/>
    </row>
    <row r="16" spans="1:13" ht="15" customHeight="1">
      <c r="A16" s="60"/>
      <c r="B16" s="60"/>
      <c r="C16" s="59"/>
      <c r="D16" s="59"/>
      <c r="E16" s="61"/>
      <c r="F16" s="61"/>
      <c r="G16" s="62"/>
      <c r="H16" s="113" t="s">
        <v>48</v>
      </c>
      <c r="I16" s="114"/>
      <c r="J16" s="114"/>
      <c r="K16" s="114"/>
      <c r="L16" s="114"/>
      <c r="M16" s="115"/>
    </row>
    <row r="17" spans="1:13" ht="15" customHeight="1">
      <c r="A17" s="60"/>
      <c r="B17" s="60"/>
      <c r="C17" s="59"/>
      <c r="D17" s="59"/>
      <c r="E17" s="61"/>
      <c r="F17" s="61"/>
      <c r="G17" s="62"/>
      <c r="H17" s="113"/>
      <c r="I17" s="114"/>
      <c r="J17" s="114"/>
      <c r="K17" s="114"/>
      <c r="L17" s="114"/>
      <c r="M17" s="115"/>
    </row>
    <row r="18" spans="1:13" ht="15" customHeight="1">
      <c r="A18" s="60"/>
      <c r="B18" s="60"/>
      <c r="C18" s="59"/>
      <c r="D18" s="59"/>
      <c r="E18" s="61"/>
      <c r="F18" s="61"/>
      <c r="G18" s="62"/>
      <c r="H18" s="128">
        <f>Statistics!N10</f>
        <v>2661232</v>
      </c>
      <c r="I18" s="96"/>
      <c r="J18" s="95">
        <f>Statistics!N6</f>
        <v>1584226</v>
      </c>
      <c r="K18" s="96"/>
      <c r="L18" s="95">
        <f>Statistics!N3</f>
        <v>12002</v>
      </c>
      <c r="M18" s="97"/>
    </row>
    <row r="19" spans="1:13" ht="15" customHeight="1">
      <c r="A19" s="60"/>
      <c r="B19" s="60"/>
      <c r="C19" s="59"/>
      <c r="D19" s="59"/>
      <c r="E19" s="61"/>
      <c r="F19" s="61"/>
      <c r="G19" s="62"/>
      <c r="H19" s="98" t="s">
        <v>49</v>
      </c>
      <c r="I19" s="99"/>
      <c r="J19" s="99" t="s">
        <v>50</v>
      </c>
      <c r="K19" s="99"/>
      <c r="L19" s="99" t="s">
        <v>25</v>
      </c>
      <c r="M19" s="112"/>
    </row>
    <row r="20" spans="1:13" ht="15" customHeight="1">
      <c r="A20" s="60"/>
      <c r="B20" s="60"/>
      <c r="C20" s="59"/>
      <c r="D20" s="59"/>
      <c r="E20" s="61"/>
      <c r="F20" s="61"/>
      <c r="G20" s="62"/>
      <c r="H20" s="66"/>
      <c r="I20" s="57"/>
      <c r="J20" s="57"/>
      <c r="K20" s="57"/>
      <c r="L20" s="57"/>
      <c r="M20" s="67"/>
    </row>
    <row r="21" spans="1:13" ht="15" customHeight="1">
      <c r="A21" s="60"/>
      <c r="B21" s="60"/>
      <c r="C21" s="59"/>
      <c r="D21" s="59"/>
      <c r="E21" s="61"/>
      <c r="F21" s="61"/>
      <c r="G21" s="62"/>
      <c r="H21" s="66"/>
      <c r="I21" s="57"/>
      <c r="J21" s="57"/>
      <c r="K21" s="57"/>
      <c r="L21" s="57"/>
      <c r="M21" s="67"/>
    </row>
    <row r="22" spans="1:13" ht="15" customHeight="1" thickBot="1">
      <c r="A22" s="108">
        <f>Statistics!M61</f>
        <v>52208</v>
      </c>
      <c r="B22" s="108"/>
      <c r="C22" s="109">
        <f>Statistics!M60</f>
        <v>17955</v>
      </c>
      <c r="D22" s="109"/>
      <c r="E22" s="110">
        <f>Statistics!M62</f>
        <v>517</v>
      </c>
      <c r="F22" s="110"/>
      <c r="G22" s="62"/>
      <c r="H22" s="68"/>
      <c r="I22" s="69"/>
      <c r="J22" s="69"/>
      <c r="K22" s="69"/>
      <c r="L22" s="69"/>
      <c r="M22" s="70"/>
    </row>
    <row r="23" spans="1:13" ht="15" customHeight="1">
      <c r="A23" s="108"/>
      <c r="B23" s="108"/>
      <c r="C23" s="109"/>
      <c r="D23" s="109"/>
      <c r="E23" s="110"/>
      <c r="F23" s="110"/>
      <c r="G23" s="62"/>
      <c r="H23" s="62"/>
      <c r="I23" s="62"/>
      <c r="J23" s="62"/>
      <c r="K23" s="62"/>
      <c r="L23" s="62"/>
      <c r="M23" s="62"/>
    </row>
    <row r="24" spans="1:13" ht="21.65" customHeight="1">
      <c r="A24" s="93" t="s">
        <v>53</v>
      </c>
      <c r="B24" s="93"/>
      <c r="C24" s="93"/>
      <c r="D24" s="93"/>
      <c r="E24" s="93"/>
      <c r="F24" s="93"/>
      <c r="G24" s="62"/>
      <c r="H24" s="111" t="s">
        <v>47</v>
      </c>
      <c r="I24" s="111"/>
      <c r="J24" s="111"/>
      <c r="K24" s="111"/>
      <c r="L24" s="111"/>
      <c r="M24" s="111"/>
    </row>
    <row r="25" spans="1:13" ht="15" customHeight="1">
      <c r="A25" s="60"/>
      <c r="B25" s="60"/>
      <c r="C25" s="59"/>
      <c r="D25" s="59"/>
      <c r="E25" s="61"/>
      <c r="F25" s="61"/>
      <c r="G25" s="62"/>
      <c r="H25" s="111"/>
      <c r="I25" s="111"/>
      <c r="J25" s="111"/>
      <c r="K25" s="111"/>
      <c r="L25" s="111"/>
      <c r="M25" s="111"/>
    </row>
    <row r="26" spans="1:13" ht="15" customHeight="1">
      <c r="A26" s="60"/>
      <c r="B26" s="60"/>
      <c r="C26" s="59"/>
      <c r="D26" s="59"/>
      <c r="E26" s="61"/>
      <c r="F26" s="61"/>
      <c r="G26" s="62"/>
      <c r="H26" s="62"/>
      <c r="I26" s="62"/>
      <c r="J26" s="62"/>
      <c r="K26" s="62"/>
      <c r="L26" s="62"/>
      <c r="M26" s="62"/>
    </row>
    <row r="27" spans="1:13" ht="15" customHeight="1">
      <c r="A27" s="60"/>
      <c r="B27" s="60"/>
      <c r="C27" s="59"/>
      <c r="D27" s="59"/>
      <c r="E27" s="61"/>
      <c r="F27" s="61"/>
      <c r="G27" s="62"/>
      <c r="H27" s="62"/>
      <c r="I27" s="62"/>
      <c r="J27" s="62"/>
      <c r="K27" s="62"/>
      <c r="L27" s="62"/>
      <c r="M27" s="62"/>
    </row>
    <row r="28" spans="1:13" ht="15" customHeight="1">
      <c r="A28" s="60"/>
      <c r="B28" s="60"/>
      <c r="C28" s="59"/>
      <c r="D28" s="59"/>
      <c r="E28" s="61"/>
      <c r="F28" s="61"/>
      <c r="G28" s="62"/>
      <c r="H28" s="62"/>
      <c r="I28" s="62"/>
      <c r="J28" s="62"/>
      <c r="K28" s="62"/>
      <c r="L28" s="62"/>
      <c r="M28" s="62"/>
    </row>
    <row r="29" spans="1:13" ht="15" customHeight="1">
      <c r="A29" s="60"/>
      <c r="B29" s="60"/>
      <c r="C29" s="59"/>
      <c r="D29" s="59"/>
      <c r="E29" s="61"/>
      <c r="F29" s="61"/>
      <c r="G29" s="62"/>
      <c r="H29" s="62"/>
      <c r="I29" s="62"/>
      <c r="J29" s="62"/>
      <c r="K29" s="62"/>
      <c r="L29" s="62"/>
      <c r="M29" s="62"/>
    </row>
    <row r="30" spans="1:13" ht="15" customHeight="1">
      <c r="A30" s="60"/>
      <c r="B30" s="60"/>
      <c r="C30" s="59"/>
      <c r="D30" s="59"/>
      <c r="E30" s="61"/>
      <c r="F30" s="61"/>
      <c r="G30" s="62"/>
      <c r="H30" s="62"/>
      <c r="I30" s="62"/>
      <c r="J30" s="62"/>
      <c r="K30" s="62"/>
      <c r="L30" s="62"/>
      <c r="M30" s="62"/>
    </row>
    <row r="31" spans="1:13" ht="15" customHeight="1">
      <c r="A31" s="60"/>
      <c r="B31" s="60"/>
      <c r="C31" s="59"/>
      <c r="D31" s="59"/>
      <c r="E31" s="61"/>
      <c r="F31" s="61"/>
      <c r="G31" s="62"/>
      <c r="H31" s="62"/>
      <c r="I31" s="62"/>
      <c r="J31" s="62"/>
      <c r="K31" s="62"/>
      <c r="L31" s="62"/>
      <c r="M31" s="62"/>
    </row>
    <row r="32" spans="1:13" ht="15" customHeight="1">
      <c r="A32" s="60"/>
      <c r="B32" s="60"/>
      <c r="C32" s="59"/>
      <c r="D32" s="59"/>
      <c r="E32" s="61"/>
      <c r="F32" s="61"/>
      <c r="G32" s="62"/>
      <c r="H32" s="94">
        <f>Statistics!M89</f>
        <v>157749</v>
      </c>
      <c r="I32" s="94"/>
      <c r="J32" s="94">
        <f>Statistics!M88</f>
        <v>70323</v>
      </c>
      <c r="K32" s="94"/>
      <c r="L32" s="94">
        <f>Statistics!M90</f>
        <v>12</v>
      </c>
      <c r="M32" s="94"/>
    </row>
    <row r="33" spans="1:13" ht="15" customHeight="1">
      <c r="A33" s="108">
        <f>Statistics!M66</f>
        <v>208468</v>
      </c>
      <c r="B33" s="108"/>
      <c r="C33" s="109">
        <f>Statistics!M65</f>
        <v>44327</v>
      </c>
      <c r="D33" s="109"/>
      <c r="E33" s="110">
        <f>Statistics!M67</f>
        <v>575</v>
      </c>
      <c r="F33" s="110"/>
      <c r="G33" s="62"/>
      <c r="H33" s="94"/>
      <c r="I33" s="94"/>
      <c r="J33" s="94"/>
      <c r="K33" s="94"/>
      <c r="L33" s="94"/>
      <c r="M33" s="94"/>
    </row>
    <row r="34" spans="1:13" ht="15" customHeight="1">
      <c r="A34" s="108"/>
      <c r="B34" s="108"/>
      <c r="C34" s="109"/>
      <c r="D34" s="109"/>
      <c r="E34" s="110"/>
      <c r="F34" s="110"/>
      <c r="G34" s="62"/>
      <c r="H34" s="94"/>
      <c r="I34" s="94"/>
      <c r="J34" s="94"/>
      <c r="K34" s="94"/>
      <c r="L34" s="94"/>
      <c r="M34" s="94"/>
    </row>
    <row r="35" spans="1:13" ht="15" customHeight="1">
      <c r="A35" s="57"/>
      <c r="B35" s="57"/>
      <c r="C35" s="57"/>
      <c r="D35" s="57"/>
      <c r="E35" s="57"/>
      <c r="F35" s="57"/>
      <c r="G35" s="62"/>
      <c r="H35" s="62"/>
      <c r="I35" s="62"/>
      <c r="J35" s="62"/>
      <c r="K35" s="62"/>
      <c r="L35" s="62"/>
      <c r="M35" s="62"/>
    </row>
    <row r="36" spans="1:13" ht="15" customHeight="1">
      <c r="A36" s="100" t="s">
        <v>57</v>
      </c>
      <c r="B36" s="100"/>
      <c r="C36" s="100"/>
      <c r="D36" s="100"/>
      <c r="E36" s="100"/>
      <c r="F36" s="100"/>
      <c r="G36" s="71"/>
      <c r="H36" s="71"/>
      <c r="I36" s="71"/>
      <c r="J36" s="71"/>
      <c r="K36" s="65"/>
      <c r="L36" s="65"/>
      <c r="M36" s="65"/>
    </row>
    <row r="37" spans="1:13" ht="15" customHeight="1" thickBot="1">
      <c r="A37" s="100"/>
      <c r="B37" s="100"/>
      <c r="C37" s="100"/>
      <c r="D37" s="100"/>
      <c r="E37" s="100"/>
      <c r="F37" s="100"/>
      <c r="G37" s="71"/>
      <c r="H37" s="71"/>
      <c r="I37" s="71"/>
      <c r="J37" s="71"/>
      <c r="K37" s="62"/>
      <c r="L37" s="62"/>
      <c r="M37" s="62"/>
    </row>
    <row r="38" spans="1:13" ht="15" customHeight="1">
      <c r="A38" s="100"/>
      <c r="B38" s="100"/>
      <c r="C38" s="100"/>
      <c r="D38" s="100"/>
      <c r="E38" s="100"/>
      <c r="F38" s="100"/>
      <c r="G38" s="71"/>
      <c r="H38" s="101">
        <f>Statistics!Q21+Statistics!N21</f>
        <v>19318278</v>
      </c>
      <c r="I38" s="102"/>
      <c r="J38" s="102"/>
      <c r="K38" s="102"/>
      <c r="L38" s="102"/>
      <c r="M38" s="103"/>
    </row>
    <row r="39" spans="1:13" ht="15" customHeight="1">
      <c r="A39" s="100"/>
      <c r="B39" s="100"/>
      <c r="C39" s="100"/>
      <c r="D39" s="100"/>
      <c r="E39" s="100"/>
      <c r="F39" s="100"/>
      <c r="G39" s="71"/>
      <c r="H39" s="104"/>
      <c r="I39" s="105"/>
      <c r="J39" s="105"/>
      <c r="K39" s="105"/>
      <c r="L39" s="105"/>
      <c r="M39" s="106"/>
    </row>
    <row r="40" spans="1:13" ht="15" customHeight="1">
      <c r="A40" s="100"/>
      <c r="B40" s="100"/>
      <c r="C40" s="100"/>
      <c r="D40" s="100"/>
      <c r="E40" s="100"/>
      <c r="F40" s="100"/>
      <c r="G40" s="71"/>
      <c r="H40" s="104"/>
      <c r="I40" s="105"/>
      <c r="J40" s="105"/>
      <c r="K40" s="105"/>
      <c r="L40" s="105"/>
      <c r="M40" s="106"/>
    </row>
    <row r="41" spans="1:13" ht="15" customHeight="1">
      <c r="A41" s="100"/>
      <c r="B41" s="100"/>
      <c r="C41" s="100"/>
      <c r="D41" s="100"/>
      <c r="E41" s="100"/>
      <c r="F41" s="100"/>
      <c r="G41" s="71"/>
      <c r="H41" s="104"/>
      <c r="I41" s="105"/>
      <c r="J41" s="105"/>
      <c r="K41" s="105"/>
      <c r="L41" s="105"/>
      <c r="M41" s="106"/>
    </row>
    <row r="42" spans="1:13" ht="15" customHeight="1">
      <c r="A42" s="92">
        <f>Statistics!M94</f>
        <v>9533167</v>
      </c>
      <c r="B42" s="92"/>
      <c r="C42" s="92"/>
      <c r="D42" s="92"/>
      <c r="E42" s="92"/>
      <c r="F42" s="92"/>
      <c r="G42" s="73"/>
      <c r="H42" s="104"/>
      <c r="I42" s="105"/>
      <c r="J42" s="105"/>
      <c r="K42" s="105"/>
      <c r="L42" s="105"/>
      <c r="M42" s="106"/>
    </row>
    <row r="43" spans="1:13" ht="15" customHeight="1">
      <c r="A43" s="92"/>
      <c r="B43" s="92"/>
      <c r="C43" s="92"/>
      <c r="D43" s="92"/>
      <c r="E43" s="92"/>
      <c r="F43" s="92"/>
      <c r="G43" s="73"/>
      <c r="H43" s="104"/>
      <c r="I43" s="105"/>
      <c r="J43" s="105"/>
      <c r="K43" s="105"/>
      <c r="L43" s="105"/>
      <c r="M43" s="106"/>
    </row>
    <row r="44" spans="1:13" ht="15" customHeight="1">
      <c r="A44" s="92"/>
      <c r="B44" s="92"/>
      <c r="C44" s="92"/>
      <c r="D44" s="92"/>
      <c r="E44" s="92"/>
      <c r="F44" s="92"/>
      <c r="G44" s="73"/>
      <c r="H44" s="86" t="s">
        <v>58</v>
      </c>
      <c r="I44" s="87"/>
      <c r="J44" s="87"/>
      <c r="K44" s="87"/>
      <c r="L44" s="87"/>
      <c r="M44" s="88"/>
    </row>
    <row r="45" spans="1:13" ht="15" customHeight="1">
      <c r="A45" s="92"/>
      <c r="B45" s="92"/>
      <c r="C45" s="92"/>
      <c r="D45" s="92"/>
      <c r="E45" s="92"/>
      <c r="F45" s="92"/>
      <c r="G45" s="73"/>
      <c r="H45" s="86"/>
      <c r="I45" s="87"/>
      <c r="J45" s="87"/>
      <c r="K45" s="87"/>
      <c r="L45" s="87"/>
      <c r="M45" s="88"/>
    </row>
    <row r="46" spans="1:13" ht="15" customHeight="1">
      <c r="A46" s="92"/>
      <c r="B46" s="92"/>
      <c r="C46" s="92"/>
      <c r="D46" s="92"/>
      <c r="E46" s="92"/>
      <c r="F46" s="92"/>
      <c r="G46" s="73"/>
      <c r="H46" s="86"/>
      <c r="I46" s="87"/>
      <c r="J46" s="87"/>
      <c r="K46" s="87"/>
      <c r="L46" s="87"/>
      <c r="M46" s="88"/>
    </row>
    <row r="47" spans="1:13" ht="15" customHeight="1">
      <c r="A47" s="92"/>
      <c r="B47" s="92"/>
      <c r="C47" s="92"/>
      <c r="D47" s="92"/>
      <c r="E47" s="92"/>
      <c r="F47" s="92"/>
      <c r="G47" s="73"/>
      <c r="H47" s="86"/>
      <c r="I47" s="87"/>
      <c r="J47" s="87"/>
      <c r="K47" s="87"/>
      <c r="L47" s="87"/>
      <c r="M47" s="88"/>
    </row>
    <row r="48" spans="1:13" ht="15" customHeight="1" thickBot="1">
      <c r="A48" s="92"/>
      <c r="B48" s="92"/>
      <c r="C48" s="92"/>
      <c r="D48" s="92"/>
      <c r="E48" s="92"/>
      <c r="F48" s="92"/>
      <c r="G48" s="73"/>
      <c r="H48" s="89"/>
      <c r="I48" s="90"/>
      <c r="J48" s="90"/>
      <c r="K48" s="90"/>
      <c r="L48" s="90"/>
      <c r="M48" s="91"/>
    </row>
    <row r="49" spans="1:13" ht="15" customHeight="1">
      <c r="A49" s="74"/>
      <c r="B49" s="74"/>
      <c r="C49" s="74"/>
      <c r="D49" s="74"/>
      <c r="E49" s="74"/>
      <c r="F49" s="74"/>
      <c r="G49" s="73"/>
      <c r="H49" s="73"/>
      <c r="I49" s="73"/>
      <c r="J49" s="73"/>
      <c r="K49" s="62"/>
      <c r="L49" s="62"/>
      <c r="M49" s="62"/>
    </row>
    <row r="50" spans="1:13" ht="1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33"/>
      <c r="L50" s="33"/>
      <c r="M50" s="33"/>
    </row>
  </sheetData>
  <mergeCells count="28">
    <mergeCell ref="A2:M4"/>
    <mergeCell ref="A33:B34"/>
    <mergeCell ref="C33:D34"/>
    <mergeCell ref="E33:F34"/>
    <mergeCell ref="H24:M25"/>
    <mergeCell ref="J19:K19"/>
    <mergeCell ref="L19:M19"/>
    <mergeCell ref="H16:M17"/>
    <mergeCell ref="H9:M10"/>
    <mergeCell ref="A22:B23"/>
    <mergeCell ref="C22:D23"/>
    <mergeCell ref="A9:F12"/>
    <mergeCell ref="E22:F23"/>
    <mergeCell ref="H11:M15"/>
    <mergeCell ref="B5:L6"/>
    <mergeCell ref="H18:I18"/>
    <mergeCell ref="J18:K18"/>
    <mergeCell ref="L18:M18"/>
    <mergeCell ref="H19:I19"/>
    <mergeCell ref="A13:F13"/>
    <mergeCell ref="A36:F41"/>
    <mergeCell ref="H38:M43"/>
    <mergeCell ref="H44:M48"/>
    <mergeCell ref="A42:F48"/>
    <mergeCell ref="A24:F24"/>
    <mergeCell ref="H32:I34"/>
    <mergeCell ref="J32:K34"/>
    <mergeCell ref="L32:M34"/>
  </mergeCells>
  <pageMargins left="0.35" right="0.35" top="0.45" bottom="0.4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Statistics</vt:lpstr>
      <vt:lpstr>Infographic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2018-02-22T20:55:10Z</dcterms:modified>
</cp:coreProperties>
</file>