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0\"/>
    </mc:Choice>
  </mc:AlternateContent>
  <bookViews>
    <workbookView xWindow="840" yWindow="-110" windowWidth="22310" windowHeight="13180" tabRatio="649"/>
  </bookViews>
  <sheets>
    <sheet name="2020 budget" sheetId="1" r:id="rId1"/>
    <sheet name="Expense detail" sheetId="20" r:id="rId2"/>
    <sheet name="Content Credit" sheetId="23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21" l="1"/>
  <c r="G45" i="1" l="1"/>
  <c r="C30" i="1" s="1"/>
  <c r="G44" i="1"/>
  <c r="C25" i="1" s="1"/>
  <c r="G43" i="1"/>
  <c r="C24" i="1" s="1"/>
  <c r="G42" i="1"/>
  <c r="C21" i="1" s="1"/>
  <c r="AD22" i="20" l="1"/>
  <c r="D27" i="1" s="1"/>
  <c r="E27" i="1" s="1"/>
  <c r="B313" i="23"/>
  <c r="J313" i="23"/>
  <c r="K313" i="23"/>
  <c r="M3" i="19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N2" i="19"/>
  <c r="D48" i="19" l="1"/>
  <c r="N3" i="19" s="1"/>
  <c r="H19" i="19" l="1"/>
  <c r="N22" i="20" l="1"/>
  <c r="E7" i="1" l="1"/>
  <c r="D8" i="1"/>
  <c r="E8" i="1" s="1"/>
  <c r="L14" i="21"/>
  <c r="D13" i="1" s="1"/>
  <c r="E13" i="1" s="1"/>
  <c r="C48" i="1" l="1"/>
  <c r="C47" i="1"/>
  <c r="C55" i="1" l="1"/>
  <c r="G46" i="1"/>
  <c r="B11" i="22"/>
  <c r="C31" i="1" l="1"/>
  <c r="G47" i="1"/>
  <c r="F313" i="23"/>
  <c r="B1" i="23" l="1"/>
  <c r="G14" i="21"/>
  <c r="D11" i="1" s="1"/>
  <c r="E11" i="1" s="1"/>
  <c r="N4" i="19" l="1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AP22" i="20" l="1"/>
  <c r="AL22" i="20"/>
  <c r="AH22" i="20"/>
  <c r="Z22" i="20"/>
  <c r="D26" i="1" s="1"/>
  <c r="E26" i="1" s="1"/>
  <c r="R22" i="20"/>
  <c r="V22" i="20"/>
  <c r="J22" i="20"/>
  <c r="F22" i="20"/>
  <c r="B22" i="20"/>
  <c r="D21" i="1" s="1"/>
  <c r="K26" i="19" l="1"/>
  <c r="K25" i="19"/>
  <c r="K27" i="19"/>
  <c r="K28" i="19" l="1"/>
  <c r="J19" i="19" l="1"/>
  <c r="B19" i="19" l="1"/>
  <c r="M19" i="19" s="1"/>
  <c r="D19" i="19"/>
  <c r="D9" i="1" s="1"/>
  <c r="E9" i="1" s="1"/>
  <c r="B14" i="21" l="1"/>
  <c r="D10" i="1" s="1"/>
  <c r="E10" i="1" s="1"/>
  <c r="D32" i="1" l="1"/>
  <c r="E32" i="1" s="1"/>
  <c r="D31" i="1"/>
  <c r="E31" i="1" s="1"/>
  <c r="D30" i="1"/>
  <c r="E30" i="1" s="1"/>
  <c r="D25" i="1"/>
  <c r="E25" i="1" s="1"/>
  <c r="D23" i="1"/>
  <c r="E23" i="1" s="1"/>
  <c r="D22" i="1"/>
  <c r="E22" i="1" s="1"/>
  <c r="D12" i="1"/>
  <c r="E12" i="1" s="1"/>
  <c r="D24" i="1"/>
  <c r="D6" i="1"/>
  <c r="C34" i="1"/>
  <c r="C15" i="1" s="1"/>
  <c r="E24" i="1" l="1"/>
  <c r="D34" i="1"/>
  <c r="N19" i="19"/>
  <c r="E21" i="1"/>
  <c r="E6" i="1"/>
  <c r="E34" i="1" l="1"/>
  <c r="E15" i="1"/>
  <c r="D15" i="1"/>
  <c r="D37" i="1" l="1"/>
</calcChain>
</file>

<file path=xl/sharedStrings.xml><?xml version="1.0" encoding="utf-8"?>
<sst xmlns="http://schemas.openxmlformats.org/spreadsheetml/2006/main" count="872" uniqueCount="668">
  <si>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</si>
  <si>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</si>
  <si>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</si>
  <si>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</si>
  <si>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</si>
  <si>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</si>
  <si>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</si>
  <si>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</si>
  <si>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</si>
  <si>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</si>
  <si>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</si>
  <si>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</si>
  <si>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</si>
  <si>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</si>
  <si>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</si>
  <si>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</si>
  <si>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</si>
  <si>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</si>
  <si>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</si>
  <si>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</si>
  <si>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</si>
  <si>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</si>
  <si>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</si>
  <si>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</si>
  <si>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</si>
  <si>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</si>
  <si>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</si>
  <si>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</si>
  <si>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</si>
  <si>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</si>
  <si>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</si>
  <si>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</si>
  <si>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</si>
  <si>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</si>
  <si>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</si>
  <si>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</si>
  <si>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</si>
  <si>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</si>
  <si>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</si>
  <si>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</si>
  <si>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</si>
  <si>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</si>
  <si>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Elm Grove</t>
  </si>
  <si>
    <t>Fort Atkinson</t>
  </si>
  <si>
    <t>Hartland</t>
  </si>
  <si>
    <t>Jefferson</t>
  </si>
  <si>
    <t>Johnson Creek</t>
  </si>
  <si>
    <t>Mukwonago</t>
  </si>
  <si>
    <t>Muskego</t>
  </si>
  <si>
    <t>New Berlin</t>
  </si>
  <si>
    <t>Oconomowoc</t>
  </si>
  <si>
    <t>Palmyra</t>
  </si>
  <si>
    <t>Pewaukee</t>
  </si>
  <si>
    <t>Watertown</t>
  </si>
  <si>
    <t>Waukesha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</si>
  <si>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</si>
  <si>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</si>
  <si>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</si>
  <si>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</si>
  <si>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</si>
  <si>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</si>
  <si>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</si>
  <si>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</si>
  <si>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</si>
  <si>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</si>
  <si>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</si>
  <si>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</si>
  <si>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</si>
  <si>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</si>
  <si>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</si>
  <si>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</si>
  <si>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</si>
  <si>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</si>
  <si>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</si>
  <si>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</si>
  <si>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</si>
  <si>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</si>
  <si>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</si>
  <si>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</si>
  <si>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</si>
  <si>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</si>
  <si>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</si>
  <si>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</si>
  <si>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Madison Public Library</t>
  </si>
  <si>
    <t>Inv #</t>
  </si>
  <si>
    <t>Inv Date</t>
  </si>
  <si>
    <t>Patricia Wende</t>
  </si>
  <si>
    <t>Other Income</t>
  </si>
  <si>
    <t>Digital content</t>
  </si>
  <si>
    <t>See below</t>
  </si>
  <si>
    <t>with SCLS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</si>
  <si>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</si>
  <si>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</si>
  <si>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</si>
  <si>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</si>
  <si>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</si>
  <si>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</si>
  <si>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</si>
  <si>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</si>
  <si>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</si>
  <si>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</si>
  <si>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</si>
  <si>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</si>
  <si>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Holly Lauer</t>
  </si>
  <si>
    <t>2020 budget</t>
  </si>
  <si>
    <t>Reserves/R&amp;D funding for BiblioBoard</t>
  </si>
  <si>
    <t>Other income</t>
  </si>
  <si>
    <t>LSTA funding for BiblioBoard</t>
  </si>
  <si>
    <t>Carryover</t>
  </si>
  <si>
    <t>Digital Newspaper uploads</t>
  </si>
  <si>
    <t>LSTA funding</t>
  </si>
  <si>
    <t>Recorded books</t>
  </si>
  <si>
    <t>Digital newspaper hosting</t>
  </si>
  <si>
    <t>Newspaper upload</t>
  </si>
  <si>
    <t>Operating/project expenses</t>
  </si>
  <si>
    <t>Reserve/R&amp;D Fund Allocations</t>
  </si>
  <si>
    <t>Biblioboard Project</t>
  </si>
  <si>
    <t>CD0066920002786</t>
  </si>
  <si>
    <t>CD0066920025165</t>
  </si>
  <si>
    <t>FREE-20000827</t>
  </si>
  <si>
    <t>TITLE-20002631</t>
  </si>
  <si>
    <t>TITLE-20002970</t>
  </si>
  <si>
    <t>H-0064694</t>
  </si>
  <si>
    <t>00669DA20024101</t>
  </si>
  <si>
    <t>00669CO20025157</t>
  </si>
  <si>
    <t>Recorded Books - Transparent Languages</t>
  </si>
  <si>
    <t>489942 RF - Stephenson Public Library - refund for unused wplc newspaper uploading costs</t>
  </si>
  <si>
    <t>Arrowhead Library System - Item: wpl010 - Recorded Books - Transparent Language 2020</t>
  </si>
  <si>
    <t>IFLS Library System - Item: wpl010 - Recorded Books - Transparent Language 2020</t>
  </si>
  <si>
    <t>Manitowoc-Calumet LibSys - Item: wpl010 - Recorded Books - Transparent Language 2020</t>
  </si>
  <si>
    <t>Milwaukee County Fed Libr Syst - Item: wpl010 - Recorded Books - Transparent Language 2020</t>
  </si>
  <si>
    <t>Nicolet Federated Libr System - Item: wpl010 - Recorded Books - Transparent Language 2020</t>
  </si>
  <si>
    <t>Brown County Public Library - Item: wpl010 - Recorded Books - Transparent Language 2020</t>
  </si>
  <si>
    <t>South Central Library System - Item: wpl010 - Recorded Books - Transparent Language 2020</t>
  </si>
  <si>
    <t>Southwest WI Library System - Item: wpl010 - Recorded Books - Transparent Language 2020</t>
  </si>
  <si>
    <t>Monarch Library System - Item: wpl010 - Recorded Books - Transparent Language 2020</t>
  </si>
  <si>
    <t>Winnefox Library System - Item: wpl010 - Recorded Books - Transparent Language 2020</t>
  </si>
  <si>
    <t>492050</t>
  </si>
  <si>
    <t>492051</t>
  </si>
  <si>
    <t>492052</t>
  </si>
  <si>
    <t>492053</t>
  </si>
  <si>
    <t>492054</t>
  </si>
  <si>
    <t>492055</t>
  </si>
  <si>
    <t>492056</t>
  </si>
  <si>
    <t>492057</t>
  </si>
  <si>
    <t>492058</t>
  </si>
  <si>
    <t>492059</t>
  </si>
  <si>
    <t>00669CO20000260</t>
  </si>
  <si>
    <t>0 Checkouts Remainin</t>
  </si>
  <si>
    <t>00669CO20000263</t>
  </si>
  <si>
    <t xml:space="preserve">0 Time Remaining w/ </t>
  </si>
  <si>
    <t>00669CO20000261</t>
  </si>
  <si>
    <t>HD 25:1 Audiobooks</t>
  </si>
  <si>
    <t>00669CO20000258</t>
  </si>
  <si>
    <t>OC/OU HD 20:1 eBooks</t>
  </si>
  <si>
    <t>00669CO20000259</t>
  </si>
  <si>
    <t>00669CO20000262</t>
  </si>
  <si>
    <t>Metered HD 20:1 eBoo</t>
  </si>
  <si>
    <t>00669DA20001667</t>
  </si>
  <si>
    <t>5JAN20Preorder</t>
  </si>
  <si>
    <t>00669DA20002538</t>
  </si>
  <si>
    <t>6JAN20Preorder</t>
  </si>
  <si>
    <t>00669DA20003406</t>
  </si>
  <si>
    <t>7JAN20Preorder</t>
  </si>
  <si>
    <t>00669CO20002775</t>
  </si>
  <si>
    <t>00669CO20002774</t>
  </si>
  <si>
    <t>00669CO20002772</t>
  </si>
  <si>
    <t>00669CO20002773</t>
  </si>
  <si>
    <t>00669CO20002791</t>
  </si>
  <si>
    <t>00669CO20002790</t>
  </si>
  <si>
    <t>10:1 ratio under $20</t>
  </si>
  <si>
    <t>00669CO20004888</t>
  </si>
  <si>
    <t>Old Hold/New Version</t>
  </si>
  <si>
    <t>kh PO Feb 2020</t>
  </si>
  <si>
    <t>00669DA20006371</t>
  </si>
  <si>
    <t>11JAN20Preorder</t>
  </si>
  <si>
    <t>00669DA20007508</t>
  </si>
  <si>
    <t>13JAN20Preorder</t>
  </si>
  <si>
    <t>00669DA20008483</t>
  </si>
  <si>
    <t>14JAN20Preorder</t>
  </si>
  <si>
    <t>00669CO20008443</t>
  </si>
  <si>
    <t>00669CO20008446</t>
  </si>
  <si>
    <t>00669CO20008447</t>
  </si>
  <si>
    <t>00669CO20008444</t>
  </si>
  <si>
    <t>ARTL BOOK JAN JW</t>
  </si>
  <si>
    <t>00669CO20008445</t>
  </si>
  <si>
    <t>00669CO20008449</t>
  </si>
  <si>
    <t>00669CO20008448</t>
  </si>
  <si>
    <t>ARTL AUDIO JAN JW</t>
  </si>
  <si>
    <t>00669CO20010697</t>
  </si>
  <si>
    <t>Jan Big Read Title</t>
  </si>
  <si>
    <t>00669DA20012607</t>
  </si>
  <si>
    <t>21JAN20Preorder</t>
  </si>
  <si>
    <t>00669DA20012608</t>
  </si>
  <si>
    <t>00669CO20011854</t>
  </si>
  <si>
    <t>00669CO20011852</t>
  </si>
  <si>
    <t>00669CO20011853</t>
  </si>
  <si>
    <t>00669CO20011864</t>
  </si>
  <si>
    <t>Juv/YA RTL Jan</t>
  </si>
  <si>
    <t>00669CO20011862</t>
  </si>
  <si>
    <t>00669CO20011863</t>
  </si>
  <si>
    <t>00669SU20013827</t>
  </si>
  <si>
    <t>00669DA20017520</t>
  </si>
  <si>
    <t>28JAN20Preorder</t>
  </si>
  <si>
    <t>00669DA20017521</t>
  </si>
  <si>
    <t>00669CO20018738</t>
  </si>
  <si>
    <t>Girl with Seven Name</t>
  </si>
  <si>
    <t>00669CO20018735</t>
  </si>
  <si>
    <t>00669CO20018733</t>
  </si>
  <si>
    <t>00669CO20018736</t>
  </si>
  <si>
    <t>00669CO20018732</t>
  </si>
  <si>
    <t>AFIC LG+ JAN SJ</t>
  </si>
  <si>
    <t>00669CO20018737</t>
  </si>
  <si>
    <t>00669CO20018734</t>
  </si>
  <si>
    <t>00669CO20018744</t>
  </si>
  <si>
    <t>JYA GN JAN SJ</t>
  </si>
  <si>
    <t>00669CO20018743</t>
  </si>
  <si>
    <t>AFIC MU JAN20 JP</t>
  </si>
  <si>
    <t>00669CO20018751</t>
  </si>
  <si>
    <t>AFic My Jan20 CH</t>
  </si>
  <si>
    <t>00669CO20018748</t>
  </si>
  <si>
    <t>AFIC ROM JAN20 JP</t>
  </si>
  <si>
    <t>00669CO20018747</t>
  </si>
  <si>
    <t>AFic SC JAN SJ</t>
  </si>
  <si>
    <t>00669CO20018752</t>
  </si>
  <si>
    <t>ANFIC CO JAN SL</t>
  </si>
  <si>
    <t>00669CO20018749</t>
  </si>
  <si>
    <t>ANFIC GA JAN SL</t>
  </si>
  <si>
    <t>00669CO20018750</t>
  </si>
  <si>
    <t>ANFIC HE JAN RS</t>
  </si>
  <si>
    <t>00669CO20018753</t>
  </si>
  <si>
    <t>ANFIC HI JAN SL</t>
  </si>
  <si>
    <t>00669CO20018760</t>
  </si>
  <si>
    <t>JYA GL JAN SJ</t>
  </si>
  <si>
    <t>00669CO20018759</t>
  </si>
  <si>
    <t>ANFIC PA JAN RS</t>
  </si>
  <si>
    <t>00669CP20022067</t>
  </si>
  <si>
    <t>00669DA20021693</t>
  </si>
  <si>
    <t>1FEB20Preorder</t>
  </si>
  <si>
    <t>00669DA20021854</t>
  </si>
  <si>
    <t>2FEB20Preorder</t>
  </si>
  <si>
    <t>4FEB20Preorder</t>
  </si>
  <si>
    <t>00669CO20025167</t>
  </si>
  <si>
    <t>ALAMediaAwards 2020</t>
  </si>
  <si>
    <t>00669CO20025171</t>
  </si>
  <si>
    <t>00669CO20025170</t>
  </si>
  <si>
    <t>00669CO20025168</t>
  </si>
  <si>
    <t>00669CO20025169</t>
  </si>
  <si>
    <t>00669CO20025166</t>
  </si>
  <si>
    <t>00669CO20025179</t>
  </si>
  <si>
    <t>OD Cart #1</t>
  </si>
  <si>
    <t>00669CO20025186</t>
  </si>
  <si>
    <t>OD Cart #2</t>
  </si>
  <si>
    <t>00669CO20025185</t>
  </si>
  <si>
    <t>Juv/YA eBook RTL</t>
  </si>
  <si>
    <t>00669CO20025184</t>
  </si>
  <si>
    <t>Juv/YA Audiobook RTL</t>
  </si>
  <si>
    <t>CPC 1/31</t>
  </si>
  <si>
    <t>carryover</t>
  </si>
  <si>
    <t>applied to 00669DA20024101</t>
  </si>
  <si>
    <t>MARC Records, 1000013245</t>
  </si>
  <si>
    <t>CD0066920046131</t>
  </si>
  <si>
    <t>00669DA20028570</t>
  </si>
  <si>
    <t>10FEB20Preorder</t>
  </si>
  <si>
    <t>00669DA20029464</t>
  </si>
  <si>
    <t>11FEB20Preorder</t>
  </si>
  <si>
    <t>00669CO20030449</t>
  </si>
  <si>
    <t>00669CO20030451</t>
  </si>
  <si>
    <t>00669CO20030450</t>
  </si>
  <si>
    <t>00669CO20030458</t>
  </si>
  <si>
    <t>00669CO20030456</t>
  </si>
  <si>
    <t>00669CO20030457</t>
  </si>
  <si>
    <t>00669DA20033667</t>
  </si>
  <si>
    <t>18FEB20Preorder</t>
  </si>
  <si>
    <t>00669CO20034844</t>
  </si>
  <si>
    <t>00669CO20034845</t>
  </si>
  <si>
    <t>00669CO20034854</t>
  </si>
  <si>
    <t>Eliot Treichel</t>
  </si>
  <si>
    <t>00669CO20034867</t>
  </si>
  <si>
    <t>2020 ALA Awards</t>
  </si>
  <si>
    <t>00669CO20034865</t>
  </si>
  <si>
    <t>AFIC LG+ FEB SJ</t>
  </si>
  <si>
    <t>00669CO20034866</t>
  </si>
  <si>
    <t>AFIC MU FEB JP</t>
  </si>
  <si>
    <t>00669CO20034871</t>
  </si>
  <si>
    <t>APO Mar NHW</t>
  </si>
  <si>
    <t>00669CO20034885</t>
  </si>
  <si>
    <t>00669CO20034883</t>
  </si>
  <si>
    <t>ARTL Audio Feb CH</t>
  </si>
  <si>
    <t>00669CO20034884</t>
  </si>
  <si>
    <t>ARTL Ebook Feb CH</t>
  </si>
  <si>
    <t>00669CO20034888</t>
  </si>
  <si>
    <t>00669CO20034887</t>
  </si>
  <si>
    <t>00669CO20034890</t>
  </si>
  <si>
    <t>March Holds-NHW</t>
  </si>
  <si>
    <t>00669CO20034889</t>
  </si>
  <si>
    <t>JYA-MY-FEB-LP</t>
  </si>
  <si>
    <t>00669CO20034911</t>
  </si>
  <si>
    <t>Alexander McCall Smi</t>
  </si>
  <si>
    <t>00669CO20034910</t>
  </si>
  <si>
    <t>AFIC RO FEB JP</t>
  </si>
  <si>
    <t>00669CO20034916</t>
  </si>
  <si>
    <t>AFic My Feb CH</t>
  </si>
  <si>
    <t>00669CO20034914</t>
  </si>
  <si>
    <t>AFic SC FEB SJ</t>
  </si>
  <si>
    <t>00669CO20034915</t>
  </si>
  <si>
    <t>AFIC SER-FEB20</t>
  </si>
  <si>
    <t>00669CO20034913</t>
  </si>
  <si>
    <t>ANFIC CO FEB SJ</t>
  </si>
  <si>
    <t>00669CO20034923</t>
  </si>
  <si>
    <t>JYA Series LoraleeP</t>
  </si>
  <si>
    <t>00669CO20034921</t>
  </si>
  <si>
    <t>00669CO20034922</t>
  </si>
  <si>
    <t>ANFIC GA FEB SL</t>
  </si>
  <si>
    <t>00669CO20034924</t>
  </si>
  <si>
    <t>ANFIC HE FEB RS</t>
  </si>
  <si>
    <t>00669CO20034929</t>
  </si>
  <si>
    <t>ANFIC HI FEB SL</t>
  </si>
  <si>
    <t>00669CO20034930</t>
  </si>
  <si>
    <t>ANFIC HO DM FEB</t>
  </si>
  <si>
    <t>00669CO20034931</t>
  </si>
  <si>
    <t>ANFIC PA FEB RS</t>
  </si>
  <si>
    <t>00669CO20034944</t>
  </si>
  <si>
    <t>ANFIC SR DM FEB</t>
  </si>
  <si>
    <t>00669CO20034945</t>
  </si>
  <si>
    <t>JYA F/SF LoraleeP</t>
  </si>
  <si>
    <t>00669CO20034946</t>
  </si>
  <si>
    <t>JYA GL FEB SJ</t>
  </si>
  <si>
    <t>00669CO20034943</t>
  </si>
  <si>
    <t>JYA GN FEB SJ</t>
  </si>
  <si>
    <t>00669DA20036362</t>
  </si>
  <si>
    <t>21FEB20Preorder</t>
  </si>
  <si>
    <t>00669DA20037469</t>
  </si>
  <si>
    <t>24FEB20Preorder</t>
  </si>
  <si>
    <t>00669CO20036827</t>
  </si>
  <si>
    <t>00669CO20036828</t>
  </si>
  <si>
    <t>00669DA20038452</t>
  </si>
  <si>
    <t>25FEB20Preorder</t>
  </si>
  <si>
    <t>00669DA20038453</t>
  </si>
  <si>
    <t>00669CP20041646</t>
  </si>
  <si>
    <t>CPC 2/29</t>
  </si>
  <si>
    <t>00669DA20044710</t>
  </si>
  <si>
    <t>3MAR20Preorder</t>
  </si>
  <si>
    <t>00669DA20044711</t>
  </si>
  <si>
    <t>00669CO20046126</t>
  </si>
  <si>
    <t>00669CO20046127</t>
  </si>
  <si>
    <t>00669CO20046133</t>
  </si>
  <si>
    <t>00669CO20046140</t>
  </si>
  <si>
    <t>HOLDS</t>
  </si>
  <si>
    <t>00669CO20046143</t>
  </si>
  <si>
    <t>00669CO20046142</t>
  </si>
  <si>
    <t>00669CO20046141</t>
  </si>
  <si>
    <t>00669CO20046139</t>
  </si>
  <si>
    <t>AFIC MU MAR JP</t>
  </si>
  <si>
    <t>00669CO20046151</t>
  </si>
  <si>
    <t>AFIC RO MAR JP</t>
  </si>
  <si>
    <t>APR PO kh</t>
  </si>
  <si>
    <t>00669CO20046152</t>
  </si>
  <si>
    <t>JYAPO MAR KI</t>
  </si>
  <si>
    <t>0019968-I: WNA Services Co - wplc newspapers</t>
  </si>
  <si>
    <t>Patricia Portz</t>
  </si>
  <si>
    <t>Coffee Studio - wplc roundtable</t>
  </si>
  <si>
    <t>Eagle (Alice Baker Mem)</t>
  </si>
  <si>
    <t>Lake Mills (L.D. Fargo Public)</t>
  </si>
  <si>
    <t>Menomonee Falls</t>
  </si>
  <si>
    <t>North Lake (Town Hall Library-North Lake)</t>
  </si>
  <si>
    <t>Sussex (Pauline Haass)</t>
  </si>
  <si>
    <t>Waterloo (Karl Junginger Lib)</t>
  </si>
  <si>
    <t>Whitewater (Irvin L. Young Memorial)</t>
  </si>
  <si>
    <t>MARC Records, 1000025428</t>
  </si>
  <si>
    <t>CD0066920065082</t>
  </si>
  <si>
    <t>MARC Records, 1000026798</t>
  </si>
  <si>
    <t>00669DA20047775</t>
  </si>
  <si>
    <t>6MAR20Preorder</t>
  </si>
  <si>
    <t>00669DA20049599</t>
  </si>
  <si>
    <t>10MAR20Preorder</t>
  </si>
  <si>
    <t>00669CO20050958</t>
  </si>
  <si>
    <t>Requests</t>
  </si>
  <si>
    <t>00669CO20052337</t>
  </si>
  <si>
    <t>00669CO20052341</t>
  </si>
  <si>
    <t>00669CO20052340</t>
  </si>
  <si>
    <t>00669CO20052339</t>
  </si>
  <si>
    <t>3/20-Adult Series</t>
  </si>
  <si>
    <t>00669CO20052358</t>
  </si>
  <si>
    <t>00669CO20052360</t>
  </si>
  <si>
    <t>BLR</t>
  </si>
  <si>
    <t>00669CO20052357</t>
  </si>
  <si>
    <t>00669CO20052359</t>
  </si>
  <si>
    <t>JYABEST MAR KI</t>
  </si>
  <si>
    <t>00669CO20052356</t>
  </si>
  <si>
    <t>JYA MU MAR KI</t>
  </si>
  <si>
    <t>00669SU20054553</t>
  </si>
  <si>
    <t>00669SU20054554</t>
  </si>
  <si>
    <t>00669SU20054555</t>
  </si>
  <si>
    <t>00669SU20054556</t>
  </si>
  <si>
    <t>00669SU20054654</t>
  </si>
  <si>
    <t>00669DA20056762</t>
  </si>
  <si>
    <t>17MAR20Preorder</t>
  </si>
  <si>
    <t>00669SU20055422</t>
  </si>
  <si>
    <t>00669SU20055423</t>
  </si>
  <si>
    <t>00669SU20055424</t>
  </si>
  <si>
    <t>00669SU20055447</t>
  </si>
  <si>
    <t>00669CO20055461</t>
  </si>
  <si>
    <t>00669CO20055462</t>
  </si>
  <si>
    <t>00669CO20055460</t>
  </si>
  <si>
    <t>00669CO20055581</t>
  </si>
  <si>
    <t>00669CO20055580</t>
  </si>
  <si>
    <t>00669CO20055909</t>
  </si>
  <si>
    <t>Lucky Day 3/13</t>
  </si>
  <si>
    <t>00669DA20059749</t>
  </si>
  <si>
    <t>18MAR20Preorder</t>
  </si>
  <si>
    <t>00669CO20058433</t>
  </si>
  <si>
    <t>ARTL AUDIO MAR JW</t>
  </si>
  <si>
    <t>00669CO20058585</t>
  </si>
  <si>
    <t>ARTL EBOOK MAR JW</t>
  </si>
  <si>
    <t>00669CO20059328</t>
  </si>
  <si>
    <t>Audio for Lucky Day</t>
  </si>
  <si>
    <t>00669CO20059329</t>
  </si>
  <si>
    <t>Audio Lucky Day #2</t>
  </si>
  <si>
    <t>00669CO20065076</t>
  </si>
  <si>
    <t>00669CO20065075</t>
  </si>
  <si>
    <t>00669CO20065083</t>
  </si>
  <si>
    <t>00669CO20065084</t>
  </si>
  <si>
    <t>00669CO20065149</t>
  </si>
  <si>
    <t>00669CO20065147</t>
  </si>
  <si>
    <t>00669CO20065148</t>
  </si>
  <si>
    <t>JYA GN MAR SJ</t>
  </si>
  <si>
    <t>00669CO20065146</t>
  </si>
  <si>
    <t>JYA GL MAR SJ</t>
  </si>
  <si>
    <t>00669CO20065145</t>
  </si>
  <si>
    <t>AFIC LG+ MAR SJ</t>
  </si>
  <si>
    <t>00669CO20065168</t>
  </si>
  <si>
    <t>AFIC SC MAR SJ</t>
  </si>
  <si>
    <t>00669CO20065170</t>
  </si>
  <si>
    <t>Amys Mar CH</t>
  </si>
  <si>
    <t>00669CO20065169</t>
  </si>
  <si>
    <t>RTL</t>
  </si>
  <si>
    <t>00669DA20068365</t>
  </si>
  <si>
    <t>24MAR20Preorder</t>
  </si>
  <si>
    <t>00669CO20073305</t>
  </si>
  <si>
    <t>Lucky Day</t>
  </si>
  <si>
    <t>00669DA20076383</t>
  </si>
  <si>
    <t>30MAR20Preorder</t>
  </si>
  <si>
    <t>00669CO20075076</t>
  </si>
  <si>
    <t>00669CO20075074</t>
  </si>
  <si>
    <t>00669CO20075075</t>
  </si>
  <si>
    <t>ANFIC CO MAR SL</t>
  </si>
  <si>
    <t>00669CO20075077</t>
  </si>
  <si>
    <t>00669CO20075095</t>
  </si>
  <si>
    <t>00669CO20075097</t>
  </si>
  <si>
    <t>00669CO20075098</t>
  </si>
  <si>
    <t>ANFIC HI MAR SL</t>
  </si>
  <si>
    <t>00669CO20075096</t>
  </si>
  <si>
    <t>ANFIC GA MAR SL</t>
  </si>
  <si>
    <t>00669DA20079269</t>
  </si>
  <si>
    <t>31MAR20Preorder</t>
  </si>
  <si>
    <t>00669CO20082718</t>
  </si>
  <si>
    <t>00669CO20082719</t>
  </si>
  <si>
    <t>RFP NHW</t>
  </si>
  <si>
    <t>00669CO20082720</t>
  </si>
  <si>
    <t>00669CO20082726</t>
  </si>
  <si>
    <t>00669CO20082727</t>
  </si>
  <si>
    <t>00669CO20082737</t>
  </si>
  <si>
    <t>RFP</t>
  </si>
  <si>
    <t>00669CO20083502</t>
  </si>
  <si>
    <t>Project Mgmt Fee</t>
  </si>
  <si>
    <t>j.</t>
  </si>
  <si>
    <t>76605468</t>
  </si>
  <si>
    <t>Bluehost.com-wplc newspapers domain name</t>
  </si>
  <si>
    <t>492059 RF - refund to Winnefox Library System for delay of service</t>
  </si>
  <si>
    <t>Recorded Books - Transparent Languages refund for delay of service to Winnefox Library System</t>
  </si>
  <si>
    <t>CD0066920010658 - Advantage Holds Reduction  paid as CD006692001658</t>
  </si>
  <si>
    <t>carried over to reserve</t>
  </si>
  <si>
    <t>carried over to digital content</t>
  </si>
  <si>
    <t>carrried over to newspaper</t>
  </si>
  <si>
    <t>remove from digital content</t>
  </si>
  <si>
    <t>carried over to R&amp;D</t>
  </si>
  <si>
    <t>remove from reserve</t>
  </si>
  <si>
    <t>carried over to website</t>
  </si>
  <si>
    <t>carried over to newspaper hosting</t>
  </si>
  <si>
    <t xml:space="preserve">carried over to newspaper  </t>
  </si>
  <si>
    <t>Carryover Totals</t>
  </si>
  <si>
    <t>Digital Content</t>
  </si>
  <si>
    <t>Newspaper Project</t>
  </si>
  <si>
    <t>Reserve**</t>
  </si>
  <si>
    <t>Program management**</t>
  </si>
  <si>
    <t>**Original budget amount for project management was $52,000. $3,000 from Reserve is allocated to Program Management for 2020, for a total Program Management fee of $55,000</t>
  </si>
  <si>
    <t>Recalled title, TITLE-20010941</t>
  </si>
  <si>
    <t>CD0066920119009</t>
  </si>
  <si>
    <t>x</t>
  </si>
  <si>
    <t>OverDrive donation on 00669CO20086592</t>
  </si>
  <si>
    <t>00669CO20086592</t>
  </si>
  <si>
    <t>Health Collection</t>
  </si>
  <si>
    <t>00669CO20088080</t>
  </si>
  <si>
    <t>00669CO20088079</t>
  </si>
  <si>
    <t>00669DA20090473</t>
  </si>
  <si>
    <t>7APR20Preorder</t>
  </si>
  <si>
    <t>00669DA20098040</t>
  </si>
  <si>
    <t>13APR20Preorder</t>
  </si>
  <si>
    <t>00669DA20099915</t>
  </si>
  <si>
    <t>14APR20Preorder</t>
  </si>
  <si>
    <t>00669CO20103376</t>
  </si>
  <si>
    <t>00669CO20103377</t>
  </si>
  <si>
    <t>00669CO20103378</t>
  </si>
  <si>
    <t>RTL Ebook Apr CH</t>
  </si>
  <si>
    <t>00669CO20103393</t>
  </si>
  <si>
    <t>00669CO20103392</t>
  </si>
  <si>
    <t>00669CO20103486</t>
  </si>
  <si>
    <t>holds no copies</t>
  </si>
  <si>
    <t>00669CO20103541</t>
  </si>
  <si>
    <t>Macmillan</t>
  </si>
  <si>
    <t>00669CO20103668</t>
  </si>
  <si>
    <t>00669DA20109669</t>
  </si>
  <si>
    <t>21APR20Preorder</t>
  </si>
  <si>
    <t>00669DA20109670</t>
  </si>
  <si>
    <t>00669DA20113863</t>
  </si>
  <si>
    <t>23APR20Preorder</t>
  </si>
  <si>
    <t>00669DA20113864</t>
  </si>
  <si>
    <t>00669DA20119364</t>
  </si>
  <si>
    <t>28APR20Preorder</t>
  </si>
  <si>
    <t>00669DA20119365</t>
  </si>
  <si>
    <t>00669CO20118806</t>
  </si>
  <si>
    <t>We are not here</t>
  </si>
  <si>
    <t>00669CO20118834</t>
  </si>
  <si>
    <t>00669CO20118833</t>
  </si>
  <si>
    <t>00669CO20118847</t>
  </si>
  <si>
    <t>Weed or re-purchase?</t>
  </si>
  <si>
    <t>00669CO20119007</t>
  </si>
  <si>
    <t>00669CO20119013</t>
  </si>
  <si>
    <t>00669CO20119014</t>
  </si>
  <si>
    <t>Series MW</t>
  </si>
  <si>
    <t>00669CO20119028</t>
  </si>
  <si>
    <t>AFIC LG+ APR SJ</t>
  </si>
  <si>
    <t>00669CO20119022</t>
  </si>
  <si>
    <t>AFIC MU APR JP</t>
  </si>
  <si>
    <t>00669CO20119023</t>
  </si>
  <si>
    <t>AFIC RO APR JP</t>
  </si>
  <si>
    <t>00669CO20119021</t>
  </si>
  <si>
    <t>AFIC SC APR SJ</t>
  </si>
  <si>
    <t>00669CO20119027</t>
  </si>
  <si>
    <t>ANFIC CO APR SJ</t>
  </si>
  <si>
    <t>00669CO20119024</t>
  </si>
  <si>
    <t>ANFIC GA APR SL</t>
  </si>
  <si>
    <t>00669CO20119025</t>
  </si>
  <si>
    <t>ANFIC HE APR RS</t>
  </si>
  <si>
    <t>00669CO20119026</t>
  </si>
  <si>
    <t>ANFIC HI APR SL</t>
  </si>
  <si>
    <t>00669CO20119020</t>
  </si>
  <si>
    <t>ANFIC PA APR RS</t>
  </si>
  <si>
    <t>00669CO20119019</t>
  </si>
  <si>
    <t>ARTL Audio Apr CH</t>
  </si>
  <si>
    <t>00669CO20119044</t>
  </si>
  <si>
    <t>00669CO20119040</t>
  </si>
  <si>
    <t>00669CO20119041</t>
  </si>
  <si>
    <t>00669CO20119039</t>
  </si>
  <si>
    <t>JYA GL APR SJ</t>
  </si>
  <si>
    <t>JYAPO MAY KI</t>
  </si>
  <si>
    <t>00669CO20119042</t>
  </si>
  <si>
    <t>Holds w/no copies MW</t>
  </si>
  <si>
    <t>00669CO20119037</t>
  </si>
  <si>
    <t>JYABEST May KI</t>
  </si>
  <si>
    <t>00669CO20119038</t>
  </si>
  <si>
    <t>JYA GN APR SJ</t>
  </si>
  <si>
    <t>00669CO20119043</t>
  </si>
  <si>
    <t>JYA MY APR LEP</t>
  </si>
  <si>
    <t>2MAY20Preorder</t>
  </si>
  <si>
    <t>Dreamhost WPLC domain name</t>
  </si>
  <si>
    <t>Winding Rivers WPLC content</t>
  </si>
  <si>
    <t>$200 on 12/31 CC, part of 2019 budget</t>
  </si>
  <si>
    <t>New Glarus Public Library WPLC historical newspaper project: uploading 9,623 historical newspaper pages (not previously recorded in 2019 budget)</t>
  </si>
  <si>
    <t>MARC Records, 1000033255</t>
  </si>
  <si>
    <t>Chuck Cushing</t>
  </si>
  <si>
    <t>Recalled title, TITLE-20012349</t>
  </si>
  <si>
    <t>Recalled title, TITLE-20012350</t>
  </si>
  <si>
    <t>CD0066920149364</t>
  </si>
  <si>
    <t>CD0066920163466</t>
  </si>
  <si>
    <t>00669DA20127366</t>
  </si>
  <si>
    <t>00669DA20131540</t>
  </si>
  <si>
    <t>5MAY20Preorder</t>
  </si>
  <si>
    <t>00669CO20131152</t>
  </si>
  <si>
    <t>00669CO20131153</t>
  </si>
  <si>
    <t>00669CO20131155</t>
  </si>
  <si>
    <t>A-Series-4/20-READY</t>
  </si>
  <si>
    <t>00669CO20131154</t>
  </si>
  <si>
    <t>00669CO20131151</t>
  </si>
  <si>
    <t>00669DA20140225</t>
  </si>
  <si>
    <t>12MAY20Preorder</t>
  </si>
  <si>
    <t>00669CO20138895</t>
  </si>
  <si>
    <t>OldHolds/NewVersion</t>
  </si>
  <si>
    <t>00669CO20138898</t>
  </si>
  <si>
    <t>00669CO20138896</t>
  </si>
  <si>
    <t>00669CO20138897</t>
  </si>
  <si>
    <t>Hold w/No Copies</t>
  </si>
  <si>
    <t>00669CO20138926</t>
  </si>
  <si>
    <t>PO June KH</t>
  </si>
  <si>
    <t>00669CO20138930</t>
  </si>
  <si>
    <t>00669CO20138931</t>
  </si>
  <si>
    <t>00669CO20138949</t>
  </si>
  <si>
    <t>00669CO20138950</t>
  </si>
  <si>
    <t>00669CO20142611</t>
  </si>
  <si>
    <t>Recommendations</t>
  </si>
  <si>
    <t>00669CO20144135</t>
  </si>
  <si>
    <t>00669CO20144136</t>
  </si>
  <si>
    <t>00669CO20144134</t>
  </si>
  <si>
    <t>00669CO20144137</t>
  </si>
  <si>
    <t>ANFIC CO MAY SL</t>
  </si>
  <si>
    <t>00669DA20148014</t>
  </si>
  <si>
    <t>19MAY20Preorder</t>
  </si>
  <si>
    <t>00669CO20149353</t>
  </si>
  <si>
    <t>Big Read Titles</t>
  </si>
  <si>
    <t>00669CO20149354</t>
  </si>
  <si>
    <t>ARTL eBookJW</t>
  </si>
  <si>
    <t>00669CO20149355</t>
  </si>
  <si>
    <t>AFIC MU MAY JP</t>
  </si>
  <si>
    <t>00669CO20149401</t>
  </si>
  <si>
    <t>AFIC RO MAY JP</t>
  </si>
  <si>
    <t>00669CO20149400</t>
  </si>
  <si>
    <t>ARTL Audio May JW</t>
  </si>
  <si>
    <t>00669CO20149399</t>
  </si>
  <si>
    <t>00669CO20149403</t>
  </si>
  <si>
    <t>00669CO20149402</t>
  </si>
  <si>
    <t>00669CO20149411</t>
  </si>
  <si>
    <t>J/YA Fant/SF Loralee</t>
  </si>
  <si>
    <t>00669CO20149414</t>
  </si>
  <si>
    <t>J/YA Series Loralee</t>
  </si>
  <si>
    <t>00669CO20149410</t>
  </si>
  <si>
    <t>00669CO20149412</t>
  </si>
  <si>
    <t>00669CO20149413</t>
  </si>
  <si>
    <t>Series</t>
  </si>
  <si>
    <t>00669DA20155023</t>
  </si>
  <si>
    <t>26MAY20Preorder</t>
  </si>
  <si>
    <t>00669DA20155024</t>
  </si>
  <si>
    <t>00669CO20156546</t>
  </si>
  <si>
    <t>New</t>
  </si>
  <si>
    <t>00669CO20156547</t>
  </si>
  <si>
    <t>00669CO20156545</t>
  </si>
  <si>
    <t>00669CO20156555</t>
  </si>
  <si>
    <t>AFIC LG+ MAY SJ</t>
  </si>
  <si>
    <t>00669CO20156561</t>
  </si>
  <si>
    <t>AFIC SC MAY SJ</t>
  </si>
  <si>
    <t>00669CO20156563</t>
  </si>
  <si>
    <t>00669CO20156559</t>
  </si>
  <si>
    <t>ANFIC HE MAY RS</t>
  </si>
  <si>
    <t>00669CO20156560</t>
  </si>
  <si>
    <t>ANFIC PA MAY RS</t>
  </si>
  <si>
    <t>00669CO20156558</t>
  </si>
  <si>
    <t>JYA GL MAY SJ</t>
  </si>
  <si>
    <t>00669CO20156562</t>
  </si>
  <si>
    <t>JYA GN MAY SJ</t>
  </si>
  <si>
    <t>00669CO20156556</t>
  </si>
  <si>
    <t>00669CO20156557</t>
  </si>
  <si>
    <t>00669CO20156568</t>
  </si>
  <si>
    <t>NEW</t>
  </si>
  <si>
    <t>00669DA20160051</t>
  </si>
  <si>
    <t>29MAY20Preorder</t>
  </si>
  <si>
    <t>00669CO20163432</t>
  </si>
  <si>
    <t>00669CO20163433</t>
  </si>
  <si>
    <t>00669CO20163431</t>
  </si>
  <si>
    <t>00669CO20163429</t>
  </si>
  <si>
    <t>00669CO20163430</t>
  </si>
  <si>
    <t>00669CO20163464</t>
  </si>
  <si>
    <t>Macmillan holds 2</t>
  </si>
  <si>
    <t>00669DA20166172</t>
  </si>
  <si>
    <t>2JUN20Preorder</t>
  </si>
  <si>
    <t>4JUN20Preorder</t>
  </si>
  <si>
    <t>H-0066308</t>
  </si>
  <si>
    <t>Roberta Larson</t>
  </si>
  <si>
    <t>Recollection WI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</si>
</sst>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  <numFmt numFmtId="168" formatCode="m/d/yy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rgb="FF00B050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6" applyNumberFormat="0" applyAlignment="0" applyProtection="0"/>
  </cellStyleXfs>
  <cellXfs count="145">
    <xf numFmtId="0" fontId="0" fillId="0" borderId="0" xfId="0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/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0" fontId="9" fillId="0" borderId="0" xfId="8" applyFont="1" applyAlignment="1" applyProtection="1">
      <alignment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4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6" xfId="13" applyFont="1"/>
    <xf numFmtId="44" fontId="20" fillId="2" borderId="6" xfId="13" applyNumberFormat="1" applyFont="1"/>
    <xf numFmtId="0" fontId="0" fillId="0" borderId="0" xfId="0"/>
    <xf numFmtId="0" fontId="0" fillId="0" borderId="0" xfId="0" applyFill="1"/>
    <xf numFmtId="8" fontId="0" fillId="0" borderId="0" xfId="0" applyNumberFormat="1" applyFill="1"/>
    <xf numFmtId="14" fontId="0" fillId="0" borderId="0" xfId="0" applyNumberFormat="1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2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3" xfId="0" applyFont="1" applyBorder="1" applyAlignment="1">
      <alignment wrapText="1"/>
    </xf>
    <xf numFmtId="164" fontId="9" fillId="0" borderId="0" xfId="4" applyNumberFormat="1" applyFont="1"/>
    <xf numFmtId="1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164" fontId="9" fillId="0" borderId="0" xfId="4" applyNumberFormat="1" applyFont="1" applyFill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0" applyNumberFormat="1" applyFont="1"/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4" fontId="9" fillId="0" borderId="0" xfId="0" applyNumberFormat="1" applyFont="1" applyAlignment="1">
      <alignment horizontal="right" wrapText="1"/>
    </xf>
    <xf numFmtId="49" fontId="25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44" fontId="9" fillId="0" borderId="0" xfId="4" applyFont="1" applyAlignment="1">
      <alignment wrapText="1"/>
    </xf>
    <xf numFmtId="0" fontId="13" fillId="0" borderId="5" xfId="0" applyFont="1" applyBorder="1" applyAlignment="1">
      <alignment wrapText="1"/>
    </xf>
    <xf numFmtId="0" fontId="26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167" fontId="27" fillId="0" borderId="0" xfId="0" applyNumberFormat="1" applyFont="1" applyAlignment="1">
      <alignment horizontal="right" wrapText="1"/>
    </xf>
    <xf numFmtId="0" fontId="0" fillId="0" borderId="0" xfId="0"/>
    <xf numFmtId="0" fontId="28" fillId="0" borderId="0" xfId="0" applyFont="1"/>
    <xf numFmtId="44" fontId="28" fillId="0" borderId="0" xfId="4" applyFont="1"/>
    <xf numFmtId="14" fontId="28" fillId="0" borderId="0" xfId="0" applyNumberFormat="1" applyFont="1" applyAlignment="1">
      <alignment wrapText="1"/>
    </xf>
    <xf numFmtId="0" fontId="9" fillId="0" borderId="0" xfId="0" applyFont="1" applyAlignment="1"/>
    <xf numFmtId="164" fontId="18" fillId="0" borderId="0" xfId="0" applyNumberFormat="1" applyFont="1"/>
    <xf numFmtId="0" fontId="0" fillId="0" borderId="0" xfId="0"/>
    <xf numFmtId="8" fontId="18" fillId="0" borderId="0" xfId="0" applyNumberFormat="1" applyFont="1" applyAlignment="1">
      <alignment wrapText="1"/>
    </xf>
    <xf numFmtId="44" fontId="18" fillId="0" borderId="0" xfId="5" applyFont="1" applyAlignment="1">
      <alignment wrapText="1"/>
    </xf>
    <xf numFmtId="164" fontId="0" fillId="0" borderId="8" xfId="0" applyNumberFormat="1" applyFont="1" applyBorder="1" applyAlignment="1">
      <alignment wrapText="1"/>
    </xf>
    <xf numFmtId="164" fontId="10" fillId="0" borderId="8" xfId="0" applyNumberFormat="1" applyFont="1" applyBorder="1"/>
    <xf numFmtId="44" fontId="0" fillId="0" borderId="1" xfId="5" applyFont="1" applyBorder="1" applyAlignment="1">
      <alignment horizontal="left" indent="2"/>
    </xf>
    <xf numFmtId="44" fontId="4" fillId="0" borderId="0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44" fontId="0" fillId="0" borderId="0" xfId="0" applyNumberFormat="1" applyFont="1" applyBorder="1"/>
    <xf numFmtId="164" fontId="10" fillId="0" borderId="0" xfId="0" applyNumberFormat="1" applyFont="1" applyBorder="1"/>
    <xf numFmtId="6" fontId="4" fillId="0" borderId="0" xfId="0" applyNumberFormat="1" applyFont="1" applyBorder="1"/>
    <xf numFmtId="8" fontId="4" fillId="0" borderId="0" xfId="0" applyNumberFormat="1" applyFont="1" applyBorder="1"/>
    <xf numFmtId="164" fontId="10" fillId="0" borderId="2" xfId="0" applyNumberFormat="1" applyFont="1" applyBorder="1" applyAlignment="1">
      <alignment wrapText="1"/>
    </xf>
    <xf numFmtId="164" fontId="10" fillId="0" borderId="2" xfId="0" applyNumberFormat="1" applyFont="1" applyBorder="1"/>
    <xf numFmtId="0" fontId="10" fillId="0" borderId="2" xfId="0" applyFont="1" applyBorder="1"/>
    <xf numFmtId="0" fontId="7" fillId="0" borderId="8" xfId="0" applyFont="1" applyBorder="1"/>
    <xf numFmtId="0" fontId="17" fillId="0" borderId="7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10" fillId="0" borderId="10" xfId="0" applyNumberFormat="1" applyFont="1" applyBorder="1"/>
    <xf numFmtId="0" fontId="10" fillId="0" borderId="12" xfId="0" applyNumberFormat="1" applyFont="1" applyBorder="1"/>
    <xf numFmtId="0" fontId="0" fillId="0" borderId="9" xfId="0" applyBorder="1"/>
    <xf numFmtId="44" fontId="0" fillId="0" borderId="10" xfId="0" applyNumberFormat="1" applyBorder="1"/>
    <xf numFmtId="8" fontId="0" fillId="0" borderId="10" xfId="0" applyNumberFormat="1" applyBorder="1"/>
    <xf numFmtId="0" fontId="29" fillId="0" borderId="0" xfId="0" applyFont="1" applyFill="1" applyBorder="1"/>
    <xf numFmtId="44" fontId="29" fillId="0" borderId="10" xfId="0" applyNumberFormat="1" applyFont="1" applyBorder="1"/>
    <xf numFmtId="44" fontId="30" fillId="0" borderId="2" xfId="0" applyNumberFormat="1" applyFont="1" applyBorder="1"/>
    <xf numFmtId="0" fontId="30" fillId="0" borderId="11" xfId="0" applyFont="1" applyBorder="1"/>
    <xf numFmtId="0" fontId="1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left"/>
    </xf>
    <xf numFmtId="168" fontId="25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44" fontId="27" fillId="0" borderId="0" xfId="4" applyFont="1" applyAlignment="1">
      <alignment horizontal="right" wrapText="1"/>
    </xf>
    <xf numFmtId="44" fontId="18" fillId="0" borderId="0" xfId="4" applyFont="1" applyAlignment="1">
      <alignment wrapText="1"/>
    </xf>
    <xf numFmtId="0" fontId="31" fillId="0" borderId="0" xfId="0" applyFont="1"/>
    <xf numFmtId="8" fontId="32" fillId="0" borderId="5" xfId="0" applyNumberFormat="1" applyFont="1" applyBorder="1" applyAlignment="1">
      <alignment horizontal="right"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abSelected="1" topLeftCell="A28" workbookViewId="0">
      <selection activeCell="F26" sqref="F26"/>
    </sheetView>
  </sheetViews>
  <sheetFormatPr defaultColWidth="8.81640625" defaultRowHeight="14.5" x14ac:dyDescent="0.35"/>
  <cols>
    <col min="1" max="1" width="4.453125" style="7" bestFit="1" customWidth="1"/>
    <col min="2" max="2" width="29" style="8" bestFit="1" customWidth="1"/>
    <col min="3" max="4" width="19.1796875" style="19" customWidth="1"/>
    <col min="5" max="5" width="15.54296875" style="16" bestFit="1" customWidth="1"/>
    <col min="6" max="6" width="18.1796875" style="7" customWidth="1"/>
    <col min="7" max="7" width="13.1796875" style="7" bestFit="1" customWidth="1"/>
    <col min="8" max="9" width="13.1796875" style="7" customWidth="1"/>
    <col min="10" max="10" width="54.81640625" style="8" customWidth="1"/>
    <col min="11" max="16384" width="8.81640625" style="7"/>
  </cols>
  <sheetData>
    <row r="2" spans="1:10" ht="15.5" x14ac:dyDescent="0.35">
      <c r="C2" s="29" t="s">
        <v>104</v>
      </c>
      <c r="D2" s="29" t="s">
        <v>71</v>
      </c>
      <c r="E2" s="30" t="s">
        <v>72</v>
      </c>
    </row>
    <row r="3" spans="1:10" ht="18.5" x14ac:dyDescent="0.45">
      <c r="C3" s="31"/>
      <c r="D3" s="31"/>
      <c r="E3" s="32"/>
      <c r="F3" s="9"/>
      <c r="H3" s="10"/>
      <c r="I3" s="10"/>
    </row>
    <row r="4" spans="1:10" ht="15.5" x14ac:dyDescent="0.35">
      <c r="B4" s="11" t="s">
        <v>0</v>
      </c>
      <c r="C4" s="33"/>
      <c r="D4" s="33"/>
      <c r="E4" s="34"/>
      <c r="F4" s="10"/>
      <c r="G4" s="10"/>
      <c r="H4" s="12"/>
      <c r="I4" s="13"/>
      <c r="J4" s="11"/>
    </row>
    <row r="5" spans="1:10" ht="15.5" x14ac:dyDescent="0.35">
      <c r="F5" s="14"/>
      <c r="G5" s="14"/>
      <c r="H5" s="15"/>
      <c r="I5" s="14"/>
    </row>
    <row r="6" spans="1:10" ht="17.25" customHeight="1" x14ac:dyDescent="0.35">
      <c r="A6" s="37" t="s">
        <v>10</v>
      </c>
      <c r="B6" s="2" t="s">
        <v>1</v>
      </c>
      <c r="C6" s="16">
        <v>89680</v>
      </c>
      <c r="D6" s="17">
        <f>'Income detail'!J19</f>
        <v>89680</v>
      </c>
      <c r="E6" s="18">
        <f>D6-C6</f>
        <v>0</v>
      </c>
      <c r="F6" s="18"/>
      <c r="G6" s="18"/>
      <c r="H6" s="18"/>
      <c r="I6" s="18"/>
    </row>
    <row r="7" spans="1:10" ht="19.5" customHeight="1" x14ac:dyDescent="0.35">
      <c r="A7" s="37" t="s">
        <v>6</v>
      </c>
      <c r="B7" s="2" t="s">
        <v>108</v>
      </c>
      <c r="C7" s="19">
        <v>119761.87</v>
      </c>
      <c r="D7" s="19">
        <v>119761.87</v>
      </c>
      <c r="E7" s="18">
        <f t="shared" ref="E7:E13" si="0">D7-C7</f>
        <v>0</v>
      </c>
      <c r="F7" s="18"/>
      <c r="G7" s="18"/>
      <c r="H7" s="18"/>
      <c r="I7" s="18"/>
    </row>
    <row r="8" spans="1:10" x14ac:dyDescent="0.35">
      <c r="A8" s="37" t="s">
        <v>7</v>
      </c>
      <c r="B8" s="2" t="s">
        <v>106</v>
      </c>
      <c r="C8" s="19">
        <v>0</v>
      </c>
      <c r="D8" s="19">
        <f>'Other income detail'!Q14</f>
        <v>251154.76</v>
      </c>
      <c r="E8" s="18">
        <f t="shared" si="0"/>
        <v>251154.76</v>
      </c>
      <c r="F8" s="18"/>
      <c r="G8" s="18"/>
      <c r="H8" s="18"/>
      <c r="I8" s="18"/>
    </row>
    <row r="9" spans="1:10" x14ac:dyDescent="0.35">
      <c r="A9" s="37" t="s">
        <v>8</v>
      </c>
      <c r="B9" s="2" t="s">
        <v>19</v>
      </c>
      <c r="C9" s="19">
        <v>1207500</v>
      </c>
      <c r="D9" s="19">
        <f>'Income detail'!D19</f>
        <v>1207502</v>
      </c>
      <c r="E9" s="18">
        <f t="shared" si="0"/>
        <v>2</v>
      </c>
      <c r="F9" s="18"/>
      <c r="G9" s="18"/>
      <c r="H9" s="18"/>
      <c r="I9" s="18"/>
    </row>
    <row r="10" spans="1:10" ht="29" x14ac:dyDescent="0.35">
      <c r="A10" s="37" t="s">
        <v>11</v>
      </c>
      <c r="B10" s="2" t="s">
        <v>105</v>
      </c>
      <c r="C10" s="19">
        <v>24000</v>
      </c>
      <c r="D10" s="19">
        <f>'Other income detail'!B14</f>
        <v>0</v>
      </c>
      <c r="E10" s="18">
        <f t="shared" si="0"/>
        <v>-24000</v>
      </c>
      <c r="F10" s="18"/>
      <c r="G10" s="18"/>
      <c r="H10" s="18"/>
      <c r="I10" s="18"/>
    </row>
    <row r="11" spans="1:10" x14ac:dyDescent="0.35">
      <c r="A11" s="37" t="s">
        <v>12</v>
      </c>
      <c r="B11" s="2" t="s">
        <v>107</v>
      </c>
      <c r="C11" s="19">
        <v>0</v>
      </c>
      <c r="D11" s="19">
        <f>'Other income detail'!G14</f>
        <v>0</v>
      </c>
      <c r="E11" s="18">
        <f t="shared" si="0"/>
        <v>0</v>
      </c>
      <c r="F11" s="18"/>
      <c r="G11" s="18"/>
      <c r="H11" s="18"/>
      <c r="I11" s="18"/>
    </row>
    <row r="12" spans="1:10" ht="19.5" customHeight="1" x14ac:dyDescent="0.35">
      <c r="A12" s="28" t="s">
        <v>80</v>
      </c>
      <c r="B12" s="8" t="s">
        <v>73</v>
      </c>
      <c r="C12" s="19">
        <v>0</v>
      </c>
      <c r="D12" s="19">
        <f>'Donations detail'!B11</f>
        <v>10700</v>
      </c>
      <c r="E12" s="18">
        <f t="shared" si="0"/>
        <v>10700</v>
      </c>
      <c r="F12" s="18"/>
      <c r="G12" s="18"/>
      <c r="H12" s="18"/>
      <c r="I12" s="18"/>
    </row>
    <row r="13" spans="1:10" ht="29" x14ac:dyDescent="0.35">
      <c r="A13" s="28" t="s">
        <v>15</v>
      </c>
      <c r="B13" s="42" t="s">
        <v>125</v>
      </c>
      <c r="C13" s="19">
        <v>0</v>
      </c>
      <c r="D13" s="19">
        <f>'Other income detail'!L14</f>
        <v>23347.5</v>
      </c>
      <c r="E13" s="18">
        <f t="shared" si="0"/>
        <v>23347.5</v>
      </c>
      <c r="F13" s="18"/>
      <c r="G13" s="18"/>
      <c r="H13" s="18"/>
      <c r="I13" s="18"/>
    </row>
    <row r="14" spans="1:10" ht="19.5" customHeight="1" x14ac:dyDescent="0.35">
      <c r="E14" s="18"/>
      <c r="F14" s="18"/>
      <c r="G14" s="18"/>
      <c r="H14" s="18"/>
      <c r="I14" s="18"/>
    </row>
    <row r="15" spans="1:10" x14ac:dyDescent="0.35">
      <c r="B15" s="20" t="s">
        <v>4</v>
      </c>
      <c r="C15" s="16">
        <f>SUM(C6:C14)</f>
        <v>1440941.87</v>
      </c>
      <c r="D15" s="16">
        <f>SUM(D6:D14)</f>
        <v>1702146.13</v>
      </c>
      <c r="E15" s="16">
        <f>SUM(E6:E14)</f>
        <v>261204.26</v>
      </c>
      <c r="F15" s="18"/>
      <c r="G15" s="18"/>
      <c r="H15" s="18"/>
      <c r="I15" s="18"/>
    </row>
    <row r="16" spans="1:10" ht="18" customHeight="1" x14ac:dyDescent="0.35">
      <c r="F16" s="16"/>
      <c r="G16" s="16"/>
      <c r="H16" s="16"/>
      <c r="I16" s="16"/>
    </row>
    <row r="18" spans="1:10" ht="15.5" x14ac:dyDescent="0.35">
      <c r="A18" s="10"/>
      <c r="B18" s="11" t="s">
        <v>81</v>
      </c>
      <c r="C18" s="33"/>
      <c r="D18" s="33"/>
    </row>
    <row r="19" spans="1:10" ht="15.5" x14ac:dyDescent="0.35">
      <c r="A19" s="10"/>
      <c r="B19" s="11"/>
      <c r="C19" s="33"/>
      <c r="D19" s="33"/>
    </row>
    <row r="20" spans="1:10" s="10" customFormat="1" ht="15.5" x14ac:dyDescent="0.35">
      <c r="B20" s="41" t="s">
        <v>114</v>
      </c>
      <c r="C20" s="33"/>
      <c r="D20" s="33"/>
      <c r="E20" s="34"/>
      <c r="G20" s="11"/>
      <c r="H20" s="11"/>
      <c r="J20" s="11"/>
    </row>
    <row r="21" spans="1:10" s="10" customFormat="1" ht="15.5" x14ac:dyDescent="0.35">
      <c r="A21" s="7" t="s">
        <v>10</v>
      </c>
      <c r="B21" s="8" t="s">
        <v>2</v>
      </c>
      <c r="C21" s="17">
        <f>1000+G42</f>
        <v>1985.05</v>
      </c>
      <c r="D21" s="17">
        <f>'Expense detail'!B22</f>
        <v>49.620000000000005</v>
      </c>
      <c r="E21" s="21">
        <f>C21-D21</f>
        <v>1935.4299999999998</v>
      </c>
      <c r="G21" s="11"/>
      <c r="H21" s="11"/>
      <c r="J21" s="11"/>
    </row>
    <row r="22" spans="1:10" x14ac:dyDescent="0.35">
      <c r="A22" s="7" t="s">
        <v>6</v>
      </c>
      <c r="B22" s="42" t="s">
        <v>485</v>
      </c>
      <c r="C22" s="17">
        <v>55000</v>
      </c>
      <c r="D22" s="17">
        <f>'Expense detail'!F22</f>
        <v>27500</v>
      </c>
      <c r="E22" s="21">
        <f t="shared" ref="E22:E32" si="1">C22-D22</f>
        <v>27500</v>
      </c>
      <c r="F22" s="18"/>
      <c r="G22" s="22"/>
      <c r="H22" s="22"/>
      <c r="I22" s="22"/>
    </row>
    <row r="23" spans="1:10" ht="24.75" customHeight="1" x14ac:dyDescent="0.35">
      <c r="A23" s="7" t="s">
        <v>7</v>
      </c>
      <c r="B23" s="8" t="s">
        <v>9</v>
      </c>
      <c r="C23" s="17">
        <v>18000</v>
      </c>
      <c r="D23" s="17">
        <f>'Expense detail'!J22</f>
        <v>9000</v>
      </c>
      <c r="E23" s="21">
        <f t="shared" si="1"/>
        <v>9000</v>
      </c>
      <c r="F23" s="18"/>
      <c r="G23" s="22"/>
      <c r="H23" s="22"/>
      <c r="I23" s="22"/>
    </row>
    <row r="24" spans="1:10" x14ac:dyDescent="0.35">
      <c r="A24" s="37" t="s">
        <v>8</v>
      </c>
      <c r="B24" s="2" t="s">
        <v>67</v>
      </c>
      <c r="C24" s="17">
        <f>1207500+G43</f>
        <v>1220138.81</v>
      </c>
      <c r="D24" s="17">
        <f>'Expense detail'!N22</f>
        <v>612184.18999999994</v>
      </c>
      <c r="E24" s="21">
        <f t="shared" si="1"/>
        <v>607954.62000000011</v>
      </c>
      <c r="F24" s="18"/>
      <c r="G24" s="22"/>
      <c r="H24" s="22"/>
      <c r="I24" s="22"/>
    </row>
    <row r="25" spans="1:10" x14ac:dyDescent="0.35">
      <c r="A25" t="s">
        <v>11</v>
      </c>
      <c r="B25" s="42" t="s">
        <v>17</v>
      </c>
      <c r="C25" s="16">
        <f>1925+G44</f>
        <v>44944.28</v>
      </c>
      <c r="D25" s="17">
        <f>'Expense detail'!V22</f>
        <v>26163.38</v>
      </c>
      <c r="E25" s="21">
        <f t="shared" si="1"/>
        <v>18780.899999999998</v>
      </c>
      <c r="F25" s="18"/>
      <c r="G25" s="22"/>
      <c r="H25" s="22"/>
      <c r="I25" s="22"/>
    </row>
    <row r="26" spans="1:10" x14ac:dyDescent="0.35">
      <c r="A26" t="s">
        <v>12</v>
      </c>
      <c r="B26" s="8" t="s">
        <v>18</v>
      </c>
      <c r="C26" s="16">
        <v>1750</v>
      </c>
      <c r="D26" s="17">
        <f>'Expense detail'!Z22</f>
        <v>0</v>
      </c>
      <c r="E26" s="21">
        <f t="shared" si="1"/>
        <v>1750</v>
      </c>
      <c r="F26" s="18"/>
      <c r="G26" s="22"/>
      <c r="H26" s="22"/>
      <c r="I26" s="22"/>
    </row>
    <row r="27" spans="1:10" ht="29" x14ac:dyDescent="0.35">
      <c r="A27" s="106" t="s">
        <v>466</v>
      </c>
      <c r="B27" s="42" t="s">
        <v>125</v>
      </c>
      <c r="C27" s="16">
        <v>0</v>
      </c>
      <c r="D27" s="17">
        <f>'Expense detail'!AD22</f>
        <v>23346.5</v>
      </c>
      <c r="E27" s="21">
        <f t="shared" si="1"/>
        <v>-23346.5</v>
      </c>
      <c r="F27" s="18"/>
      <c r="G27" s="22"/>
      <c r="H27" s="22"/>
      <c r="I27" s="22"/>
    </row>
    <row r="28" spans="1:10" x14ac:dyDescent="0.35">
      <c r="A28" s="37"/>
      <c r="C28" s="16"/>
      <c r="D28" s="17"/>
      <c r="E28" s="21"/>
      <c r="F28" s="18"/>
      <c r="G28" s="22"/>
      <c r="H28" s="22"/>
      <c r="I28" s="22"/>
    </row>
    <row r="29" spans="1:10" x14ac:dyDescent="0.35">
      <c r="A29"/>
      <c r="B29" s="41" t="s">
        <v>115</v>
      </c>
      <c r="C29" s="16"/>
      <c r="D29" s="17"/>
      <c r="E29" s="21"/>
      <c r="F29" s="18"/>
      <c r="G29" s="22"/>
      <c r="H29" s="22"/>
      <c r="I29" s="22"/>
    </row>
    <row r="30" spans="1:10" ht="29.25" customHeight="1" x14ac:dyDescent="0.35">
      <c r="A30" t="s">
        <v>80</v>
      </c>
      <c r="B30" s="8" t="s">
        <v>3</v>
      </c>
      <c r="C30" s="17">
        <f>10000+G45</f>
        <v>39000</v>
      </c>
      <c r="D30" s="17">
        <f>'Expense detail'!AH22</f>
        <v>0</v>
      </c>
      <c r="E30" s="21">
        <f t="shared" si="1"/>
        <v>39000</v>
      </c>
      <c r="F30" s="18"/>
      <c r="G30" s="22"/>
      <c r="H30" s="22"/>
      <c r="I30" s="22"/>
    </row>
    <row r="31" spans="1:10" ht="18" customHeight="1" x14ac:dyDescent="0.35">
      <c r="A31" t="s">
        <v>15</v>
      </c>
      <c r="B31" s="42" t="s">
        <v>484</v>
      </c>
      <c r="C31" s="25">
        <f>2000+G46</f>
        <v>36118.730000000003</v>
      </c>
      <c r="D31" s="17">
        <f>'Expense detail'!AL22</f>
        <v>0</v>
      </c>
      <c r="E31" s="21">
        <f t="shared" si="1"/>
        <v>36118.730000000003</v>
      </c>
      <c r="F31" s="18"/>
      <c r="G31" s="22"/>
      <c r="H31" s="22"/>
      <c r="I31" s="22"/>
    </row>
    <row r="32" spans="1:10" ht="18" customHeight="1" x14ac:dyDescent="0.35">
      <c r="A32" t="s">
        <v>16</v>
      </c>
      <c r="B32" s="8" t="s">
        <v>5</v>
      </c>
      <c r="C32" s="19">
        <v>0</v>
      </c>
      <c r="D32" s="19">
        <f>'Expense detail'!AP22</f>
        <v>1789.75</v>
      </c>
      <c r="E32" s="21">
        <f t="shared" si="1"/>
        <v>-1789.75</v>
      </c>
      <c r="F32" s="18"/>
      <c r="G32" s="22"/>
      <c r="H32" s="22"/>
      <c r="I32" s="22"/>
    </row>
    <row r="33" spans="2:9" ht="18" customHeight="1" x14ac:dyDescent="0.35">
      <c r="E33" s="21"/>
      <c r="F33" s="18"/>
      <c r="G33" s="22"/>
      <c r="H33" s="22"/>
      <c r="I33" s="22"/>
    </row>
    <row r="34" spans="2:9" ht="18" customHeight="1" x14ac:dyDescent="0.35">
      <c r="B34" s="20" t="s">
        <v>4</v>
      </c>
      <c r="C34" s="16">
        <f>SUM(C21:C32)</f>
        <v>1416936.87</v>
      </c>
      <c r="D34" s="16">
        <f>SUM(D21:D32)</f>
        <v>700033.44</v>
      </c>
      <c r="E34" s="18">
        <f>C34-D34</f>
        <v>716903.43000000017</v>
      </c>
      <c r="F34" s="18"/>
      <c r="G34" s="18"/>
      <c r="H34" s="22"/>
      <c r="I34" s="22"/>
    </row>
    <row r="35" spans="2:9" ht="18" customHeight="1" x14ac:dyDescent="0.35">
      <c r="B35" s="19"/>
      <c r="E35" s="18"/>
      <c r="F35" s="18"/>
      <c r="G35" s="22"/>
      <c r="H35" s="22"/>
      <c r="I35" s="22"/>
    </row>
    <row r="36" spans="2:9" ht="18" customHeight="1" x14ac:dyDescent="0.35">
      <c r="B36" s="20"/>
      <c r="C36" s="16"/>
      <c r="D36" s="16"/>
    </row>
    <row r="37" spans="2:9" x14ac:dyDescent="0.35">
      <c r="B37" s="20" t="s">
        <v>79</v>
      </c>
      <c r="C37" s="16"/>
      <c r="D37" s="16">
        <f>D15-D34</f>
        <v>1002112.69</v>
      </c>
    </row>
    <row r="38" spans="2:9" x14ac:dyDescent="0.35">
      <c r="B38" s="20"/>
      <c r="C38" s="16"/>
      <c r="D38" s="16"/>
    </row>
    <row r="39" spans="2:9" ht="101.5" x14ac:dyDescent="0.35">
      <c r="B39" s="136" t="s">
        <v>486</v>
      </c>
      <c r="C39" s="16"/>
      <c r="D39" s="16"/>
    </row>
    <row r="40" spans="2:9" x14ac:dyDescent="0.35">
      <c r="B40" s="20"/>
    </row>
    <row r="41" spans="2:9" ht="29" x14ac:dyDescent="0.35">
      <c r="B41" s="124" t="s">
        <v>82</v>
      </c>
      <c r="C41" s="109"/>
      <c r="D41" s="109"/>
      <c r="E41" s="110"/>
      <c r="F41" s="123" t="s">
        <v>481</v>
      </c>
      <c r="G41" s="129"/>
      <c r="H41" s="125"/>
      <c r="I41" s="125"/>
    </row>
    <row r="42" spans="2:9" x14ac:dyDescent="0.35">
      <c r="B42" s="111" t="s">
        <v>1</v>
      </c>
      <c r="C42" s="112">
        <v>5</v>
      </c>
      <c r="D42" s="113" t="s">
        <v>472</v>
      </c>
      <c r="E42" s="114"/>
      <c r="F42" s="115" t="s">
        <v>2</v>
      </c>
      <c r="G42" s="130">
        <f>C49</f>
        <v>985.05</v>
      </c>
      <c r="H42" s="125"/>
      <c r="I42" s="125"/>
    </row>
    <row r="43" spans="2:9" x14ac:dyDescent="0.35">
      <c r="B43" s="111" t="s">
        <v>73</v>
      </c>
      <c r="C43" s="112">
        <v>11150</v>
      </c>
      <c r="D43" s="113" t="s">
        <v>473</v>
      </c>
      <c r="E43" s="114"/>
      <c r="F43" s="115" t="s">
        <v>482</v>
      </c>
      <c r="G43" s="130">
        <f>SUM(C43,C45,C50)</f>
        <v>12638.81</v>
      </c>
      <c r="H43" s="125"/>
      <c r="I43" s="125"/>
    </row>
    <row r="44" spans="2:9" x14ac:dyDescent="0.35">
      <c r="B44" s="111" t="s">
        <v>109</v>
      </c>
      <c r="C44" s="112">
        <v>37452</v>
      </c>
      <c r="D44" s="113" t="s">
        <v>474</v>
      </c>
      <c r="E44" s="114"/>
      <c r="F44" s="115" t="s">
        <v>483</v>
      </c>
      <c r="G44" s="130">
        <f>SUM(C44,C51,C52)</f>
        <v>43019.28</v>
      </c>
      <c r="H44" s="125"/>
      <c r="I44" s="125"/>
    </row>
    <row r="45" spans="2:9" x14ac:dyDescent="0.35">
      <c r="B45" s="111" t="s">
        <v>35</v>
      </c>
      <c r="C45" s="112">
        <v>-9</v>
      </c>
      <c r="D45" s="113" t="s">
        <v>475</v>
      </c>
      <c r="E45" s="114"/>
      <c r="F45" s="115" t="s">
        <v>69</v>
      </c>
      <c r="G45" s="130">
        <f>SUM(C46,C53)</f>
        <v>29000</v>
      </c>
      <c r="H45" s="126"/>
      <c r="I45" s="125"/>
    </row>
    <row r="46" spans="2:9" x14ac:dyDescent="0.35">
      <c r="B46" s="111" t="s">
        <v>110</v>
      </c>
      <c r="C46" s="112">
        <v>12000</v>
      </c>
      <c r="D46" s="113" t="s">
        <v>476</v>
      </c>
      <c r="E46" s="114"/>
      <c r="F46" s="115" t="s">
        <v>14</v>
      </c>
      <c r="G46" s="131">
        <f>SUM(C54,C42,C47,C48)</f>
        <v>34118.730000000003</v>
      </c>
      <c r="H46" s="125"/>
      <c r="I46" s="125"/>
    </row>
    <row r="47" spans="2:9" x14ac:dyDescent="0.35">
      <c r="B47" s="111" t="s">
        <v>111</v>
      </c>
      <c r="C47" s="116">
        <f>19998-19997</f>
        <v>1</v>
      </c>
      <c r="D47" s="113" t="s">
        <v>472</v>
      </c>
      <c r="E47" s="114"/>
      <c r="F47" s="132" t="s">
        <v>36</v>
      </c>
      <c r="G47" s="133">
        <f>SUM(G42:G46)</f>
        <v>119761.87</v>
      </c>
      <c r="H47" s="125"/>
      <c r="I47" s="125"/>
    </row>
    <row r="48" spans="2:9" x14ac:dyDescent="0.35">
      <c r="B48" s="111" t="s">
        <v>106</v>
      </c>
      <c r="C48" s="116">
        <f>7291.74-7730.24</f>
        <v>-438.5</v>
      </c>
      <c r="D48" s="113" t="s">
        <v>477</v>
      </c>
      <c r="E48" s="117"/>
      <c r="F48" s="114"/>
      <c r="G48" s="127"/>
      <c r="H48" s="125"/>
      <c r="I48" s="125"/>
    </row>
    <row r="49" spans="2:9" x14ac:dyDescent="0.35">
      <c r="B49" s="111" t="s">
        <v>2</v>
      </c>
      <c r="C49" s="112">
        <v>985.05</v>
      </c>
      <c r="D49" s="113" t="s">
        <v>478</v>
      </c>
      <c r="E49" s="114"/>
      <c r="F49" s="114"/>
      <c r="G49" s="127"/>
      <c r="H49" s="125"/>
      <c r="I49" s="125"/>
    </row>
    <row r="50" spans="2:9" x14ac:dyDescent="0.35">
      <c r="B50" s="111" t="s">
        <v>88</v>
      </c>
      <c r="C50" s="112">
        <v>1497.81</v>
      </c>
      <c r="D50" s="113" t="s">
        <v>473</v>
      </c>
      <c r="E50" s="117"/>
      <c r="F50" s="114"/>
      <c r="G50" s="127"/>
      <c r="H50" s="125"/>
      <c r="I50" s="125"/>
    </row>
    <row r="51" spans="2:9" x14ac:dyDescent="0.35">
      <c r="B51" s="111" t="s">
        <v>112</v>
      </c>
      <c r="C51" s="112">
        <v>4925</v>
      </c>
      <c r="D51" s="113" t="s">
        <v>479</v>
      </c>
      <c r="E51" s="114"/>
      <c r="F51" s="114"/>
      <c r="G51" s="127"/>
      <c r="H51" s="125"/>
      <c r="I51" s="125"/>
    </row>
    <row r="52" spans="2:9" x14ac:dyDescent="0.35">
      <c r="B52" s="111" t="s">
        <v>113</v>
      </c>
      <c r="C52" s="116">
        <v>642.28</v>
      </c>
      <c r="D52" s="113" t="s">
        <v>480</v>
      </c>
      <c r="E52" s="114"/>
      <c r="F52" s="114"/>
      <c r="G52" s="127"/>
      <c r="H52" s="125"/>
      <c r="I52" s="125"/>
    </row>
    <row r="53" spans="2:9" x14ac:dyDescent="0.35">
      <c r="B53" s="111" t="s">
        <v>69</v>
      </c>
      <c r="C53" s="118">
        <v>17000</v>
      </c>
      <c r="D53" s="113" t="s">
        <v>476</v>
      </c>
      <c r="E53" s="114"/>
      <c r="F53" s="114"/>
      <c r="G53" s="127"/>
      <c r="H53" s="125"/>
      <c r="I53" s="125"/>
    </row>
    <row r="54" spans="2:9" x14ac:dyDescent="0.35">
      <c r="B54" s="111" t="s">
        <v>14</v>
      </c>
      <c r="C54" s="119">
        <v>34551.230000000003</v>
      </c>
      <c r="D54" s="113" t="s">
        <v>472</v>
      </c>
      <c r="E54" s="114"/>
      <c r="F54" s="114"/>
      <c r="G54" s="127"/>
      <c r="H54" s="125"/>
      <c r="I54" s="125"/>
    </row>
    <row r="55" spans="2:9" x14ac:dyDescent="0.35">
      <c r="B55" s="135" t="s">
        <v>36</v>
      </c>
      <c r="C55" s="134">
        <f>SUM(C42:C54)</f>
        <v>119761.87</v>
      </c>
      <c r="D55" s="120"/>
      <c r="E55" s="121"/>
      <c r="F55" s="122"/>
      <c r="G55" s="128"/>
      <c r="H55" s="125"/>
      <c r="I55" s="125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zoomScale="90" zoomScaleNormal="90" workbookViewId="0">
      <pane ySplit="1" topLeftCell="A2" activePane="bottomLeft" state="frozen"/>
      <selection activeCell="K1" sqref="K1"/>
      <selection pane="bottomLeft" activeCell="M14" sqref="M14:N16"/>
    </sheetView>
  </sheetViews>
  <sheetFormatPr defaultColWidth="9.1796875" defaultRowHeight="14.5" x14ac:dyDescent="0.35"/>
  <cols>
    <col min="1" max="1" width="24.453125" style="64" customWidth="1"/>
    <col min="2" max="2" width="10.1796875" style="64" bestFit="1" customWidth="1"/>
    <col min="3" max="3" width="10.453125" style="64" bestFit="1" customWidth="1"/>
    <col min="4" max="4" width="3.1796875" style="64" customWidth="1"/>
    <col min="5" max="5" width="23.453125" style="64" bestFit="1" customWidth="1"/>
    <col min="6" max="6" width="12" style="85" bestFit="1" customWidth="1"/>
    <col min="7" max="7" width="10.453125" style="64" bestFit="1" customWidth="1"/>
    <col min="8" max="8" width="3" style="64" customWidth="1"/>
    <col min="9" max="9" width="16.81640625" style="64" bestFit="1" customWidth="1"/>
    <col min="10" max="10" width="12" style="86" bestFit="1" customWidth="1"/>
    <col min="11" max="11" width="10.54296875" style="64" bestFit="1" customWidth="1"/>
    <col min="12" max="12" width="3" style="64" customWidth="1"/>
    <col min="13" max="13" width="24.54296875" style="93" bestFit="1" customWidth="1"/>
    <col min="14" max="14" width="14.81640625" style="86" bestFit="1" customWidth="1"/>
    <col min="15" max="15" width="14.453125" style="43" customWidth="1"/>
    <col min="16" max="16" width="2.81640625" style="64" customWidth="1"/>
    <col min="17" max="17" width="18.1796875" style="64" bestFit="1" customWidth="1"/>
    <col min="18" max="18" width="14.453125" style="86" customWidth="1"/>
    <col min="19" max="19" width="14.453125" style="64" customWidth="1"/>
    <col min="20" max="20" width="2.54296875" style="64" customWidth="1"/>
    <col min="21" max="21" width="18.1796875" style="64" bestFit="1" customWidth="1"/>
    <col min="22" max="22" width="14.453125" style="86" customWidth="1"/>
    <col min="23" max="23" width="14.453125" style="64" customWidth="1"/>
    <col min="24" max="24" width="2.54296875" style="64" customWidth="1"/>
    <col min="25" max="25" width="18.81640625" style="64" bestFit="1" customWidth="1"/>
    <col min="26" max="26" width="14.453125" style="91" customWidth="1"/>
    <col min="27" max="27" width="14.453125" style="64" customWidth="1"/>
    <col min="28" max="28" width="3.1796875" style="64" customWidth="1"/>
    <col min="29" max="29" width="20.6328125" style="64" bestFit="1" customWidth="1"/>
    <col min="30" max="30" width="26.1796875" style="85" customWidth="1"/>
    <col min="31" max="31" width="21.54296875" style="64" customWidth="1"/>
    <col min="32" max="32" width="3.1796875" style="64" customWidth="1"/>
    <col min="33" max="33" width="11" style="64" customWidth="1"/>
    <col min="34" max="34" width="10.54296875" style="85" bestFit="1" customWidth="1"/>
    <col min="35" max="35" width="21.54296875" style="64" customWidth="1"/>
    <col min="36" max="36" width="3.1796875" style="64" customWidth="1"/>
    <col min="37" max="37" width="17.1796875" style="64" customWidth="1"/>
    <col min="38" max="38" width="9.81640625" style="91" customWidth="1"/>
    <col min="39" max="39" width="9.81640625" style="64" customWidth="1"/>
    <col min="40" max="40" width="3" style="64" customWidth="1"/>
    <col min="41" max="41" width="25.1796875" style="64" bestFit="1" customWidth="1"/>
    <col min="42" max="42" width="10.54296875" style="89" bestFit="1" customWidth="1"/>
    <col min="43" max="43" width="11.1796875" style="64" customWidth="1"/>
    <col min="44" max="16384" width="9.1796875" style="64"/>
  </cols>
  <sheetData>
    <row r="1" spans="1:43" s="46" customFormat="1" ht="30.75" customHeight="1" x14ac:dyDescent="0.35">
      <c r="A1" s="46" t="s">
        <v>2</v>
      </c>
      <c r="C1" s="46" t="s">
        <v>68</v>
      </c>
      <c r="E1" s="78" t="s">
        <v>66</v>
      </c>
      <c r="F1" s="79"/>
      <c r="G1" s="46" t="s">
        <v>59</v>
      </c>
      <c r="I1" s="46" t="s">
        <v>9</v>
      </c>
      <c r="J1" s="80"/>
      <c r="K1" s="46" t="s">
        <v>59</v>
      </c>
      <c r="M1" s="46" t="s">
        <v>67</v>
      </c>
      <c r="N1" s="80"/>
      <c r="O1" s="81" t="s">
        <v>59</v>
      </c>
      <c r="Q1" s="46" t="s">
        <v>116</v>
      </c>
      <c r="R1" s="80"/>
      <c r="S1" s="46" t="s">
        <v>68</v>
      </c>
      <c r="U1" s="46" t="s">
        <v>17</v>
      </c>
      <c r="V1" s="80"/>
      <c r="W1" s="46" t="s">
        <v>68</v>
      </c>
      <c r="Y1" s="46" t="s">
        <v>18</v>
      </c>
      <c r="Z1" s="73"/>
      <c r="AA1" s="46" t="s">
        <v>68</v>
      </c>
      <c r="AC1" s="46" t="s">
        <v>125</v>
      </c>
      <c r="AD1" s="79"/>
      <c r="AE1" s="46" t="s">
        <v>59</v>
      </c>
      <c r="AG1" s="82" t="s">
        <v>69</v>
      </c>
      <c r="AH1" s="79"/>
      <c r="AI1" s="46" t="s">
        <v>59</v>
      </c>
      <c r="AK1" s="83" t="s">
        <v>14</v>
      </c>
      <c r="AL1" s="73"/>
      <c r="AM1" s="46" t="s">
        <v>59</v>
      </c>
      <c r="AO1" s="83" t="s">
        <v>5</v>
      </c>
      <c r="AP1" s="54"/>
      <c r="AQ1" s="46" t="s">
        <v>59</v>
      </c>
    </row>
    <row r="2" spans="1:43" ht="36" thickBot="1" x14ac:dyDescent="0.4">
      <c r="A2" s="138" t="s">
        <v>468</v>
      </c>
      <c r="B2" s="107">
        <v>34.67</v>
      </c>
      <c r="C2" s="43">
        <v>43844</v>
      </c>
      <c r="E2" s="64" t="s">
        <v>465</v>
      </c>
      <c r="F2" s="108">
        <v>27500</v>
      </c>
      <c r="G2" s="43">
        <v>43861</v>
      </c>
      <c r="I2" s="64" t="s">
        <v>122</v>
      </c>
      <c r="J2" s="107">
        <v>4500</v>
      </c>
      <c r="K2" s="43">
        <v>43892</v>
      </c>
      <c r="L2" s="86"/>
      <c r="M2" s="64" t="s">
        <v>117</v>
      </c>
      <c r="N2" s="44">
        <v>85000</v>
      </c>
      <c r="O2" s="43">
        <v>43858</v>
      </c>
      <c r="P2" s="87"/>
      <c r="R2" s="84"/>
      <c r="S2" s="43"/>
      <c r="U2" s="88" t="s">
        <v>359</v>
      </c>
      <c r="V2" s="99">
        <v>25519.88</v>
      </c>
      <c r="W2" s="43">
        <v>43888</v>
      </c>
      <c r="Z2" s="89"/>
      <c r="AA2" s="43"/>
      <c r="AB2" s="43"/>
      <c r="AC2" s="138" t="s">
        <v>467</v>
      </c>
      <c r="AD2" s="108">
        <v>23018</v>
      </c>
      <c r="AE2" s="43">
        <v>43910</v>
      </c>
      <c r="AF2" s="43"/>
      <c r="AG2" s="82"/>
      <c r="AK2" s="90"/>
      <c r="AM2" s="43"/>
      <c r="AO2" s="64" t="s">
        <v>361</v>
      </c>
      <c r="AP2" s="105">
        <v>39.75</v>
      </c>
      <c r="AQ2" s="27">
        <v>43813</v>
      </c>
    </row>
    <row r="3" spans="1:43" ht="70.5" thickBot="1" x14ac:dyDescent="0.4">
      <c r="A3" s="64" t="s">
        <v>566</v>
      </c>
      <c r="B3" s="137">
        <v>14.95</v>
      </c>
      <c r="C3" s="43">
        <v>43875</v>
      </c>
      <c r="E3" s="90"/>
      <c r="F3" s="91"/>
      <c r="G3" s="43"/>
      <c r="I3" s="92" t="s">
        <v>665</v>
      </c>
      <c r="J3" s="144">
        <v>4500</v>
      </c>
      <c r="K3" s="43">
        <v>43969</v>
      </c>
      <c r="M3" s="104" t="s">
        <v>260</v>
      </c>
      <c r="N3" s="44">
        <v>1074</v>
      </c>
      <c r="O3" s="43">
        <v>43861</v>
      </c>
      <c r="P3" s="43"/>
      <c r="Q3" s="43"/>
      <c r="S3" s="43"/>
      <c r="T3" s="43"/>
      <c r="U3" s="88" t="s">
        <v>126</v>
      </c>
      <c r="V3" s="44">
        <v>643.5</v>
      </c>
      <c r="W3" s="43">
        <v>43862</v>
      </c>
      <c r="X3" s="43"/>
      <c r="Y3" s="43"/>
      <c r="AA3" s="43"/>
      <c r="AB3" s="43"/>
      <c r="AC3" s="88" t="s">
        <v>469</v>
      </c>
      <c r="AD3" s="108">
        <v>328.5</v>
      </c>
      <c r="AE3" s="43">
        <v>43938</v>
      </c>
      <c r="AF3" s="43"/>
      <c r="AO3" s="64" t="s">
        <v>667</v>
      </c>
      <c r="AP3" s="137">
        <v>1750</v>
      </c>
      <c r="AQ3" s="43">
        <v>43921</v>
      </c>
    </row>
    <row r="4" spans="1:43" x14ac:dyDescent="0.35">
      <c r="I4" s="88"/>
      <c r="J4" s="84"/>
      <c r="K4" s="43"/>
      <c r="M4" s="64" t="s">
        <v>123</v>
      </c>
      <c r="N4" s="107">
        <v>394.2</v>
      </c>
      <c r="O4" s="43">
        <v>43892</v>
      </c>
      <c r="P4" s="43"/>
      <c r="Q4" s="43"/>
      <c r="S4" s="43"/>
      <c r="T4" s="43"/>
      <c r="U4" s="43"/>
      <c r="W4" s="43"/>
      <c r="X4" s="43"/>
      <c r="Y4" s="43"/>
      <c r="AA4" s="43"/>
      <c r="AB4" s="43"/>
      <c r="AF4" s="43"/>
      <c r="AP4" s="86"/>
      <c r="AQ4" s="43"/>
    </row>
    <row r="5" spans="1:43" ht="43.5" x14ac:dyDescent="0.35">
      <c r="J5" s="84"/>
      <c r="K5" s="43"/>
      <c r="M5" s="64" t="s">
        <v>471</v>
      </c>
      <c r="N5" s="107">
        <v>157500</v>
      </c>
      <c r="O5" s="43">
        <v>43892</v>
      </c>
      <c r="P5" s="43"/>
      <c r="Q5" s="43"/>
      <c r="S5" s="43"/>
      <c r="T5" s="43"/>
      <c r="U5" s="43"/>
      <c r="W5" s="43"/>
      <c r="X5" s="43"/>
      <c r="Y5" s="43"/>
      <c r="AA5" s="43"/>
      <c r="AB5" s="43"/>
      <c r="AF5" s="43"/>
    </row>
    <row r="6" spans="1:43" x14ac:dyDescent="0.35">
      <c r="I6" s="43"/>
      <c r="M6" s="64" t="s">
        <v>124</v>
      </c>
      <c r="N6" s="107">
        <v>7.99</v>
      </c>
      <c r="O6" s="43">
        <v>43892</v>
      </c>
      <c r="P6" s="43"/>
      <c r="Q6" s="43"/>
      <c r="S6" s="43"/>
      <c r="T6" s="43"/>
      <c r="U6" s="43"/>
      <c r="W6" s="43"/>
      <c r="X6" s="43"/>
      <c r="Y6" s="43"/>
      <c r="AA6" s="43"/>
      <c r="AB6" s="43"/>
      <c r="AF6" s="43"/>
      <c r="AP6" s="64"/>
    </row>
    <row r="7" spans="1:43" x14ac:dyDescent="0.35">
      <c r="I7" s="43"/>
      <c r="M7" s="64" t="s">
        <v>118</v>
      </c>
      <c r="N7" s="107">
        <v>100000</v>
      </c>
      <c r="O7" s="43">
        <v>43892</v>
      </c>
      <c r="P7" s="43"/>
      <c r="Q7" s="43"/>
      <c r="S7" s="43"/>
      <c r="T7" s="43"/>
      <c r="U7" s="43"/>
      <c r="W7" s="43"/>
      <c r="X7" s="43"/>
      <c r="Y7" s="43"/>
      <c r="AA7" s="43"/>
      <c r="AB7" s="43"/>
      <c r="AF7" s="43"/>
    </row>
    <row r="8" spans="1:43" x14ac:dyDescent="0.35">
      <c r="I8" s="43"/>
      <c r="M8" s="48" t="s">
        <v>261</v>
      </c>
      <c r="N8" s="44">
        <v>83333</v>
      </c>
      <c r="O8" s="43">
        <v>43910</v>
      </c>
      <c r="P8" s="43"/>
      <c r="Q8" s="43"/>
      <c r="S8" s="43"/>
      <c r="T8" s="43"/>
      <c r="U8" s="43"/>
      <c r="W8" s="43"/>
      <c r="X8" s="43"/>
      <c r="Y8" s="43"/>
      <c r="AA8" s="43"/>
      <c r="AB8" s="43"/>
      <c r="AF8" s="43"/>
    </row>
    <row r="9" spans="1:43" x14ac:dyDescent="0.35">
      <c r="I9" s="43"/>
      <c r="M9" s="64" t="s">
        <v>369</v>
      </c>
      <c r="N9" s="44">
        <v>546</v>
      </c>
      <c r="O9" s="43">
        <v>43921</v>
      </c>
      <c r="P9" s="43"/>
      <c r="Q9" s="43"/>
      <c r="S9" s="43"/>
      <c r="T9" s="43"/>
      <c r="U9" s="43"/>
      <c r="W9" s="43"/>
      <c r="X9" s="43"/>
      <c r="Y9" s="43"/>
      <c r="AA9" s="43"/>
      <c r="AB9" s="43"/>
      <c r="AF9" s="43"/>
    </row>
    <row r="10" spans="1:43" x14ac:dyDescent="0.35">
      <c r="I10" s="43"/>
      <c r="M10" s="48" t="s">
        <v>370</v>
      </c>
      <c r="N10" s="44">
        <v>100000</v>
      </c>
      <c r="O10" s="43">
        <v>43923</v>
      </c>
      <c r="P10" s="43"/>
      <c r="Q10" s="43"/>
      <c r="S10" s="43"/>
      <c r="T10" s="43"/>
      <c r="U10" s="43"/>
      <c r="W10" s="43"/>
      <c r="X10" s="43"/>
      <c r="Y10" s="43"/>
      <c r="AA10" s="43"/>
      <c r="AB10" s="43"/>
      <c r="AF10" s="43"/>
    </row>
    <row r="11" spans="1:43" x14ac:dyDescent="0.35">
      <c r="I11" s="43"/>
      <c r="M11" s="64" t="s">
        <v>371</v>
      </c>
      <c r="N11" s="44">
        <v>475</v>
      </c>
      <c r="O11" s="43">
        <v>43921</v>
      </c>
      <c r="P11" s="43"/>
      <c r="Q11" s="43"/>
      <c r="S11" s="43"/>
      <c r="T11" s="43"/>
      <c r="U11" s="43"/>
      <c r="W11" s="43"/>
      <c r="X11" s="43"/>
      <c r="Y11" s="43"/>
      <c r="AA11" s="43"/>
      <c r="AB11" s="43"/>
      <c r="AF11" s="43"/>
    </row>
    <row r="12" spans="1:43" x14ac:dyDescent="0.35">
      <c r="I12" s="43"/>
      <c r="M12" s="64" t="s">
        <v>488</v>
      </c>
      <c r="N12" s="44">
        <v>83333</v>
      </c>
      <c r="O12" s="43">
        <v>43956</v>
      </c>
      <c r="P12" s="43"/>
      <c r="Q12" s="43"/>
      <c r="S12" s="43"/>
      <c r="T12" s="43"/>
      <c r="U12" s="43"/>
      <c r="W12" s="43"/>
      <c r="X12" s="43"/>
      <c r="Y12" s="43"/>
      <c r="AA12" s="43"/>
      <c r="AB12" s="43"/>
      <c r="AF12" s="43"/>
    </row>
    <row r="13" spans="1:43" x14ac:dyDescent="0.35">
      <c r="I13" s="43"/>
      <c r="M13" s="64" t="s">
        <v>570</v>
      </c>
      <c r="N13" s="44">
        <v>521</v>
      </c>
      <c r="O13" s="43">
        <v>43951</v>
      </c>
      <c r="P13" s="43"/>
      <c r="Q13" s="43"/>
      <c r="S13" s="43"/>
      <c r="T13" s="43"/>
      <c r="U13" s="43"/>
      <c r="W13" s="43"/>
      <c r="X13" s="43"/>
      <c r="Y13" s="43"/>
      <c r="AA13" s="43"/>
      <c r="AB13" s="43"/>
      <c r="AF13" s="43"/>
    </row>
    <row r="14" spans="1:43" x14ac:dyDescent="0.35">
      <c r="I14" s="43"/>
      <c r="M14" s="64"/>
      <c r="P14" s="43"/>
      <c r="Q14" s="43"/>
      <c r="S14" s="43"/>
      <c r="T14" s="43"/>
      <c r="U14" s="43"/>
      <c r="W14" s="43"/>
      <c r="X14" s="43"/>
      <c r="Y14" s="43"/>
      <c r="AA14" s="43"/>
      <c r="AB14" s="43"/>
      <c r="AF14" s="43"/>
    </row>
    <row r="15" spans="1:43" x14ac:dyDescent="0.35">
      <c r="I15" s="86"/>
      <c r="M15" s="143"/>
      <c r="P15" s="43"/>
      <c r="Q15" s="43"/>
      <c r="S15" s="43"/>
      <c r="T15" s="43"/>
      <c r="U15" s="43"/>
      <c r="W15" s="43"/>
      <c r="X15" s="43"/>
      <c r="Y15" s="43"/>
      <c r="AA15" s="43"/>
      <c r="AB15" s="43"/>
      <c r="AF15" s="43"/>
    </row>
    <row r="16" spans="1:43" x14ac:dyDescent="0.35">
      <c r="I16" s="43"/>
      <c r="M16" s="143"/>
      <c r="P16" s="43"/>
      <c r="Q16" s="43"/>
      <c r="S16" s="43"/>
      <c r="T16" s="43"/>
      <c r="U16" s="43"/>
      <c r="W16" s="43"/>
      <c r="X16" s="43"/>
      <c r="Y16" s="43"/>
      <c r="AA16" s="43"/>
      <c r="AB16" s="43"/>
      <c r="AF16" s="43"/>
    </row>
    <row r="17" spans="1:43" x14ac:dyDescent="0.35">
      <c r="I17" s="43"/>
      <c r="M17" s="64"/>
      <c r="P17" s="43"/>
      <c r="Q17" s="43"/>
      <c r="S17" s="43"/>
      <c r="T17" s="43"/>
      <c r="U17" s="43"/>
      <c r="W17" s="43"/>
      <c r="X17" s="43"/>
      <c r="Y17" s="43"/>
      <c r="AA17" s="43"/>
      <c r="AB17" s="43"/>
      <c r="AF17" s="43"/>
    </row>
    <row r="18" spans="1:43" x14ac:dyDescent="0.35">
      <c r="I18" s="43"/>
      <c r="M18" s="64"/>
      <c r="P18" s="43"/>
      <c r="Q18" s="43"/>
      <c r="S18" s="43"/>
      <c r="T18" s="43"/>
      <c r="U18" s="43"/>
      <c r="W18" s="43"/>
      <c r="X18" s="43"/>
      <c r="Y18" s="43"/>
      <c r="AA18" s="43"/>
      <c r="AB18" s="43"/>
      <c r="AF18" s="43"/>
    </row>
    <row r="19" spans="1:43" x14ac:dyDescent="0.35">
      <c r="I19" s="43"/>
      <c r="M19" s="64"/>
      <c r="P19" s="43"/>
      <c r="Q19" s="43"/>
      <c r="S19" s="43"/>
      <c r="T19" s="43"/>
      <c r="U19" s="43"/>
      <c r="W19" s="43"/>
      <c r="X19" s="43"/>
      <c r="Y19" s="43"/>
      <c r="AA19" s="43"/>
      <c r="AB19" s="43"/>
      <c r="AF19" s="43"/>
    </row>
    <row r="20" spans="1:43" x14ac:dyDescent="0.35">
      <c r="M20" s="64"/>
      <c r="P20" s="43"/>
      <c r="Q20" s="43"/>
      <c r="S20" s="43"/>
      <c r="T20" s="43"/>
      <c r="U20" s="43"/>
      <c r="W20" s="43"/>
      <c r="X20" s="43"/>
      <c r="Y20" s="43"/>
      <c r="AA20" s="43"/>
      <c r="AB20" s="43"/>
      <c r="AF20" s="43"/>
    </row>
    <row r="21" spans="1:43" x14ac:dyDescent="0.35">
      <c r="M21" s="64"/>
      <c r="N21" s="84"/>
      <c r="P21" s="43"/>
      <c r="Q21" s="43"/>
      <c r="S21" s="43"/>
      <c r="T21" s="43"/>
      <c r="U21" s="43"/>
      <c r="W21" s="43"/>
      <c r="X21" s="43"/>
      <c r="Y21" s="43"/>
      <c r="AA21" s="43"/>
      <c r="AB21" s="43"/>
      <c r="AF21" s="43"/>
    </row>
    <row r="22" spans="1:43" s="86" customFormat="1" x14ac:dyDescent="0.35">
      <c r="A22" s="94" t="s">
        <v>70</v>
      </c>
      <c r="B22" s="84">
        <f>SUM(B2:B21)</f>
        <v>49.620000000000005</v>
      </c>
      <c r="F22" s="85">
        <f>SUM(F2:F21)</f>
        <v>27500</v>
      </c>
      <c r="J22" s="84">
        <f>SUM(J2:J21)</f>
        <v>9000</v>
      </c>
      <c r="M22" s="93"/>
      <c r="N22" s="86">
        <f>SUM(N2:N20)</f>
        <v>612184.18999999994</v>
      </c>
      <c r="O22" s="43"/>
      <c r="R22" s="84">
        <f>SUM(R2:R21)</f>
        <v>0</v>
      </c>
      <c r="V22" s="86">
        <f>SUM(V2:V21)</f>
        <v>26163.38</v>
      </c>
      <c r="Z22" s="95">
        <f>SUM(Z2:Z21)</f>
        <v>0</v>
      </c>
      <c r="AD22" s="85">
        <f>SUM(AD2:AD21)</f>
        <v>23346.5</v>
      </c>
      <c r="AH22" s="85">
        <f>SUM(AH2:AH21)</f>
        <v>0</v>
      </c>
      <c r="AL22" s="91">
        <f>SUM(AL2:AL21)</f>
        <v>0</v>
      </c>
      <c r="AO22" s="64"/>
      <c r="AP22" s="89">
        <f>SUM(AP2:AP21)</f>
        <v>1789.75</v>
      </c>
      <c r="AQ22" s="64"/>
    </row>
    <row r="23" spans="1:43" x14ac:dyDescent="0.35">
      <c r="P23" s="43"/>
      <c r="Q23" s="43"/>
      <c r="S23" s="43"/>
      <c r="T23" s="43"/>
      <c r="U23" s="43"/>
      <c r="W23" s="43"/>
      <c r="X23" s="43"/>
      <c r="Y23" s="43"/>
      <c r="AA23" s="43"/>
      <c r="AB23" s="43"/>
      <c r="AF23" s="43"/>
    </row>
    <row r="24" spans="1:43" x14ac:dyDescent="0.35">
      <c r="P24" s="43"/>
      <c r="Q24" s="43"/>
      <c r="S24" s="43"/>
      <c r="T24" s="43"/>
      <c r="U24" s="43"/>
      <c r="W24" s="43"/>
      <c r="X24" s="43"/>
      <c r="Y24" s="43"/>
      <c r="AA24" s="43"/>
      <c r="AB24" s="43"/>
      <c r="AF24" s="43"/>
    </row>
    <row r="25" spans="1:43" x14ac:dyDescent="0.35">
      <c r="M25" s="64"/>
      <c r="N25" s="64"/>
      <c r="P25" s="43"/>
      <c r="Q25" s="43"/>
      <c r="S25" s="43"/>
      <c r="T25" s="43"/>
      <c r="U25" s="43"/>
      <c r="W25" s="43"/>
      <c r="X25" s="43"/>
      <c r="Y25" s="43"/>
      <c r="AA25" s="43"/>
      <c r="AB25" s="43"/>
      <c r="AF25" s="43"/>
    </row>
    <row r="26" spans="1:43" x14ac:dyDescent="0.35">
      <c r="M26" s="64"/>
      <c r="N26" s="64"/>
    </row>
    <row r="27" spans="1:43" x14ac:dyDescent="0.35">
      <c r="M27" s="64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8"/>
  <sheetViews>
    <sheetView workbookViewId="0">
      <selection activeCell="F308" sqref="F308"/>
    </sheetView>
  </sheetViews>
  <sheetFormatPr defaultColWidth="8.81640625" defaultRowHeight="14.5" x14ac:dyDescent="0.35"/>
  <cols>
    <col min="1" max="1" width="28" style="48" bestFit="1" customWidth="1"/>
    <col min="2" max="2" width="16.1796875" style="48" bestFit="1" customWidth="1"/>
    <col min="3" max="3" width="12.81640625" style="48" bestFit="1" customWidth="1"/>
    <col min="4" max="4" width="8.81640625" style="48"/>
    <col min="5" max="5" width="15.81640625" style="48" bestFit="1" customWidth="1"/>
    <col min="6" max="6" width="20.81640625" style="48" bestFit="1" customWidth="1"/>
    <col min="7" max="7" width="12.81640625" style="58" bestFit="1" customWidth="1"/>
    <col min="8" max="8" width="8.81640625" style="48"/>
    <col min="9" max="9" width="18.81640625" style="48" bestFit="1" customWidth="1"/>
    <col min="10" max="10" width="19" style="48" bestFit="1" customWidth="1"/>
    <col min="11" max="11" width="16.81640625" style="48" bestFit="1" customWidth="1"/>
    <col min="12" max="12" width="12.1796875" style="58" bestFit="1" customWidth="1"/>
    <col min="13" max="15" width="8.81640625" style="48"/>
    <col min="16" max="16" width="8.81640625" style="65"/>
    <col min="17" max="16384" width="8.81640625" style="48"/>
  </cols>
  <sheetData>
    <row r="1" spans="1:12" s="47" customFormat="1" ht="18.5" x14ac:dyDescent="0.45">
      <c r="A1" s="35" t="s">
        <v>91</v>
      </c>
      <c r="B1" s="36">
        <f>B313-F313</f>
        <v>86777.859999999986</v>
      </c>
      <c r="G1" s="70"/>
      <c r="L1" s="70"/>
    </row>
    <row r="2" spans="1:12" ht="29" x14ac:dyDescent="0.35">
      <c r="A2" s="71" t="s">
        <v>95</v>
      </c>
      <c r="B2" s="72">
        <v>86777.86</v>
      </c>
    </row>
    <row r="4" spans="1:12" ht="29" x14ac:dyDescent="0.35">
      <c r="A4" s="47" t="s">
        <v>92</v>
      </c>
      <c r="B4" s="69" t="s">
        <v>74</v>
      </c>
      <c r="C4" s="46" t="s">
        <v>99</v>
      </c>
      <c r="D4" s="47"/>
      <c r="E4" s="47" t="s">
        <v>94</v>
      </c>
      <c r="F4" s="69" t="s">
        <v>93</v>
      </c>
      <c r="G4" s="46" t="s">
        <v>99</v>
      </c>
      <c r="H4" s="47"/>
      <c r="I4" s="47" t="s">
        <v>100</v>
      </c>
      <c r="J4" s="69" t="s">
        <v>101</v>
      </c>
      <c r="K4" s="73" t="s">
        <v>96</v>
      </c>
      <c r="L4" s="70" t="s">
        <v>102</v>
      </c>
    </row>
    <row r="5" spans="1:12" x14ac:dyDescent="0.35">
      <c r="A5" s="101" t="s">
        <v>258</v>
      </c>
      <c r="B5" s="102">
        <v>16938.080000000002</v>
      </c>
      <c r="C5" s="103">
        <v>43831</v>
      </c>
      <c r="E5" s="38" t="s">
        <v>147</v>
      </c>
      <c r="F5" s="39">
        <v>3328.56</v>
      </c>
      <c r="G5" s="40">
        <v>43832</v>
      </c>
      <c r="H5" s="24"/>
      <c r="I5" s="100" t="s">
        <v>148</v>
      </c>
      <c r="J5" s="24">
        <v>3328.56</v>
      </c>
      <c r="K5" s="24">
        <v>0</v>
      </c>
      <c r="L5" s="6">
        <v>43832</v>
      </c>
    </row>
    <row r="6" spans="1:12" x14ac:dyDescent="0.35">
      <c r="A6" s="48" t="s">
        <v>117</v>
      </c>
      <c r="B6" s="74">
        <v>85000</v>
      </c>
      <c r="C6" s="27">
        <v>43859</v>
      </c>
      <c r="E6" s="38" t="s">
        <v>149</v>
      </c>
      <c r="F6" s="39">
        <v>3465.18</v>
      </c>
      <c r="G6" s="40">
        <v>43832</v>
      </c>
      <c r="H6" s="24"/>
      <c r="I6" s="100" t="s">
        <v>150</v>
      </c>
      <c r="J6" s="24">
        <v>3465.18</v>
      </c>
      <c r="K6" s="24">
        <v>0</v>
      </c>
      <c r="L6" s="6">
        <v>43832</v>
      </c>
    </row>
    <row r="7" spans="1:12" x14ac:dyDescent="0.35">
      <c r="A7" s="48" t="s">
        <v>119</v>
      </c>
      <c r="B7" s="74">
        <v>365.81</v>
      </c>
      <c r="C7" s="27">
        <v>43839</v>
      </c>
      <c r="E7" s="38" t="s">
        <v>151</v>
      </c>
      <c r="F7" s="39">
        <v>1804.91</v>
      </c>
      <c r="G7" s="40">
        <v>43832</v>
      </c>
      <c r="H7" s="24"/>
      <c r="I7" s="100" t="s">
        <v>152</v>
      </c>
      <c r="J7" s="24">
        <v>1804.91</v>
      </c>
      <c r="K7" s="24">
        <v>0</v>
      </c>
      <c r="L7" s="6">
        <v>43832</v>
      </c>
    </row>
    <row r="8" spans="1:12" x14ac:dyDescent="0.35">
      <c r="A8" s="48" t="s">
        <v>120</v>
      </c>
      <c r="B8" s="74">
        <v>10.99</v>
      </c>
      <c r="C8" s="27">
        <v>43858</v>
      </c>
      <c r="E8" s="38" t="s">
        <v>153</v>
      </c>
      <c r="F8" s="39">
        <v>132.94</v>
      </c>
      <c r="G8" s="40">
        <v>43832</v>
      </c>
      <c r="H8" s="24"/>
      <c r="I8" s="100" t="s">
        <v>154</v>
      </c>
      <c r="J8" s="24">
        <v>132.94</v>
      </c>
      <c r="K8" s="24">
        <v>0</v>
      </c>
      <c r="L8" s="6">
        <v>43832</v>
      </c>
    </row>
    <row r="9" spans="1:12" x14ac:dyDescent="0.35">
      <c r="A9" s="48" t="s">
        <v>121</v>
      </c>
      <c r="B9" s="74">
        <v>11.9</v>
      </c>
      <c r="C9" s="27">
        <v>43864</v>
      </c>
      <c r="E9" s="38" t="s">
        <v>155</v>
      </c>
      <c r="F9" s="39">
        <v>62.98</v>
      </c>
      <c r="G9" s="40">
        <v>43832</v>
      </c>
      <c r="H9" s="24"/>
      <c r="I9" s="100" t="s">
        <v>154</v>
      </c>
      <c r="J9" s="24">
        <v>62.98</v>
      </c>
      <c r="K9" s="24">
        <v>0</v>
      </c>
      <c r="L9" s="6">
        <v>43832</v>
      </c>
    </row>
    <row r="10" spans="1:12" x14ac:dyDescent="0.35">
      <c r="A10" s="48" t="s">
        <v>118</v>
      </c>
      <c r="B10" s="74">
        <v>100000</v>
      </c>
      <c r="C10" s="27">
        <v>43866</v>
      </c>
      <c r="E10" s="38" t="s">
        <v>156</v>
      </c>
      <c r="F10" s="39">
        <v>2920.77</v>
      </c>
      <c r="G10" s="40">
        <v>43832</v>
      </c>
      <c r="H10" s="24"/>
      <c r="I10" s="100" t="s">
        <v>157</v>
      </c>
      <c r="J10" s="24">
        <v>2920.77</v>
      </c>
      <c r="K10" s="24">
        <v>0</v>
      </c>
      <c r="L10" s="6">
        <v>43832</v>
      </c>
    </row>
    <row r="11" spans="1:12" x14ac:dyDescent="0.35">
      <c r="A11" s="48" t="s">
        <v>259</v>
      </c>
      <c r="B11" s="65">
        <v>394.2</v>
      </c>
      <c r="C11" s="27">
        <v>43892</v>
      </c>
      <c r="E11" s="38" t="s">
        <v>158</v>
      </c>
      <c r="F11" s="39">
        <v>9.99</v>
      </c>
      <c r="G11" s="40">
        <v>43835</v>
      </c>
      <c r="H11" s="24"/>
      <c r="I11" s="100" t="s">
        <v>159</v>
      </c>
      <c r="J11" s="24">
        <v>9.99</v>
      </c>
      <c r="K11" s="24">
        <v>0</v>
      </c>
      <c r="L11" s="6">
        <v>43835</v>
      </c>
    </row>
    <row r="12" spans="1:12" x14ac:dyDescent="0.35">
      <c r="A12" s="64" t="s">
        <v>124</v>
      </c>
      <c r="B12" s="65">
        <v>7.99</v>
      </c>
      <c r="C12" s="27">
        <v>43892</v>
      </c>
      <c r="E12" s="38" t="s">
        <v>160</v>
      </c>
      <c r="F12" s="39">
        <v>503</v>
      </c>
      <c r="G12" s="40">
        <v>43836</v>
      </c>
      <c r="H12" s="24"/>
      <c r="I12" s="100" t="s">
        <v>161</v>
      </c>
      <c r="J12" s="24">
        <v>503</v>
      </c>
      <c r="K12" s="24">
        <v>0</v>
      </c>
      <c r="L12" s="6">
        <v>43836</v>
      </c>
    </row>
    <row r="13" spans="1:12" x14ac:dyDescent="0.35">
      <c r="A13" s="48" t="s">
        <v>261</v>
      </c>
      <c r="B13" s="65">
        <v>83333</v>
      </c>
      <c r="C13" s="27">
        <v>43910</v>
      </c>
      <c r="E13" s="38" t="s">
        <v>162</v>
      </c>
      <c r="F13" s="39">
        <v>6332.1</v>
      </c>
      <c r="G13" s="40">
        <v>43837</v>
      </c>
      <c r="H13" s="24"/>
      <c r="I13" s="100" t="s">
        <v>163</v>
      </c>
      <c r="J13" s="24">
        <v>6332.1</v>
      </c>
      <c r="K13" s="24">
        <v>0</v>
      </c>
      <c r="L13" s="6">
        <v>43837</v>
      </c>
    </row>
    <row r="14" spans="1:12" x14ac:dyDescent="0.35">
      <c r="A14" s="48" t="s">
        <v>370</v>
      </c>
      <c r="B14" s="65">
        <v>100000</v>
      </c>
      <c r="C14" s="27">
        <v>43923</v>
      </c>
      <c r="E14" s="38" t="s">
        <v>164</v>
      </c>
      <c r="F14" s="39">
        <v>2128.34</v>
      </c>
      <c r="G14" s="40">
        <v>43837</v>
      </c>
      <c r="H14" s="24"/>
      <c r="I14" s="100" t="s">
        <v>148</v>
      </c>
      <c r="J14" s="24">
        <v>2128.34</v>
      </c>
      <c r="K14" s="24">
        <v>0</v>
      </c>
      <c r="L14" s="6">
        <v>43837</v>
      </c>
    </row>
    <row r="15" spans="1:12" x14ac:dyDescent="0.35">
      <c r="A15" s="48" t="s">
        <v>490</v>
      </c>
      <c r="B15" s="65">
        <v>54.17</v>
      </c>
      <c r="C15" s="27">
        <v>43927</v>
      </c>
      <c r="E15" s="38" t="s">
        <v>165</v>
      </c>
      <c r="F15" s="39">
        <v>1820.62</v>
      </c>
      <c r="G15" s="40">
        <v>43837</v>
      </c>
      <c r="H15" s="24"/>
      <c r="I15" s="100" t="s">
        <v>150</v>
      </c>
      <c r="J15" s="24">
        <v>1820.62</v>
      </c>
      <c r="K15" s="24">
        <v>0</v>
      </c>
      <c r="L15" s="6">
        <v>43837</v>
      </c>
    </row>
    <row r="16" spans="1:12" x14ac:dyDescent="0.35">
      <c r="A16" s="48" t="s">
        <v>487</v>
      </c>
      <c r="B16" s="48">
        <v>2999.5</v>
      </c>
      <c r="C16" s="27">
        <v>43938</v>
      </c>
      <c r="E16" s="38" t="s">
        <v>166</v>
      </c>
      <c r="F16" s="39">
        <v>8673.9699999999993</v>
      </c>
      <c r="G16" s="40">
        <v>43837</v>
      </c>
      <c r="H16" s="24"/>
      <c r="I16" s="100" t="s">
        <v>157</v>
      </c>
      <c r="J16" s="24">
        <v>8673.9699999999993</v>
      </c>
      <c r="K16" s="24">
        <v>0</v>
      </c>
      <c r="L16" s="6">
        <v>43837</v>
      </c>
    </row>
    <row r="17" spans="1:12" x14ac:dyDescent="0.35">
      <c r="A17" s="48" t="s">
        <v>488</v>
      </c>
      <c r="B17" s="65">
        <v>83333</v>
      </c>
      <c r="C17" s="48" t="s">
        <v>489</v>
      </c>
      <c r="E17" s="38" t="s">
        <v>167</v>
      </c>
      <c r="F17" s="39">
        <v>5412.81</v>
      </c>
      <c r="G17" s="40">
        <v>43837</v>
      </c>
      <c r="H17" s="24"/>
      <c r="I17" s="100" t="s">
        <v>152</v>
      </c>
      <c r="J17" s="24">
        <v>5412.81</v>
      </c>
      <c r="K17" s="24">
        <v>0</v>
      </c>
      <c r="L17" s="6">
        <v>43837</v>
      </c>
    </row>
    <row r="18" spans="1:12" x14ac:dyDescent="0.35">
      <c r="A18" s="48" t="s">
        <v>572</v>
      </c>
      <c r="B18" s="65">
        <v>95</v>
      </c>
      <c r="C18" s="27">
        <v>43957</v>
      </c>
      <c r="E18" s="38" t="s">
        <v>168</v>
      </c>
      <c r="F18" s="39">
        <v>341</v>
      </c>
      <c r="G18" s="40">
        <v>43837</v>
      </c>
      <c r="H18" s="24"/>
      <c r="I18" s="100" t="s">
        <v>154</v>
      </c>
      <c r="J18" s="24">
        <v>341</v>
      </c>
      <c r="K18" s="24">
        <v>0</v>
      </c>
      <c r="L18" s="6">
        <v>43837</v>
      </c>
    </row>
    <row r="19" spans="1:12" x14ac:dyDescent="0.35">
      <c r="A19" s="48" t="s">
        <v>573</v>
      </c>
      <c r="B19" s="65">
        <v>95</v>
      </c>
      <c r="C19" s="27">
        <v>43957</v>
      </c>
      <c r="E19" s="38" t="s">
        <v>169</v>
      </c>
      <c r="F19" s="39">
        <v>1165.1199999999999</v>
      </c>
      <c r="G19" s="40">
        <v>43837</v>
      </c>
      <c r="H19" s="24"/>
      <c r="I19" s="100" t="s">
        <v>170</v>
      </c>
      <c r="J19" s="24">
        <v>1165.1199999999999</v>
      </c>
      <c r="K19" s="24">
        <v>0</v>
      </c>
      <c r="L19" s="6">
        <v>43837</v>
      </c>
    </row>
    <row r="20" spans="1:12" x14ac:dyDescent="0.35">
      <c r="A20" s="48" t="s">
        <v>574</v>
      </c>
      <c r="B20" s="65">
        <v>50000</v>
      </c>
      <c r="C20" s="48" t="s">
        <v>489</v>
      </c>
      <c r="E20" s="38" t="s">
        <v>171</v>
      </c>
      <c r="F20" s="39">
        <v>67.989999999999995</v>
      </c>
      <c r="G20" s="40">
        <v>43839</v>
      </c>
      <c r="H20" s="24"/>
      <c r="I20" s="100" t="s">
        <v>172</v>
      </c>
      <c r="J20" s="24">
        <v>67.989999999999995</v>
      </c>
      <c r="K20" s="24">
        <v>0</v>
      </c>
      <c r="L20" s="6">
        <v>43839</v>
      </c>
    </row>
    <row r="21" spans="1:12" x14ac:dyDescent="0.35">
      <c r="A21" s="48" t="s">
        <v>575</v>
      </c>
      <c r="B21" s="65">
        <v>100000</v>
      </c>
      <c r="C21" s="48" t="s">
        <v>489</v>
      </c>
      <c r="E21" s="38"/>
      <c r="F21" s="39"/>
      <c r="G21" s="40"/>
      <c r="H21" s="24"/>
      <c r="I21" s="100" t="s">
        <v>173</v>
      </c>
      <c r="J21" s="24">
        <v>0</v>
      </c>
      <c r="K21" s="24">
        <v>9614.33</v>
      </c>
      <c r="L21" s="6">
        <v>43839</v>
      </c>
    </row>
    <row r="22" spans="1:12" x14ac:dyDescent="0.35">
      <c r="B22" s="65"/>
      <c r="E22" s="38" t="s">
        <v>174</v>
      </c>
      <c r="F22" s="39">
        <v>48.97</v>
      </c>
      <c r="G22" s="40">
        <v>43841</v>
      </c>
      <c r="H22" s="24"/>
      <c r="I22" s="100" t="s">
        <v>175</v>
      </c>
      <c r="J22" s="24">
        <v>48.97</v>
      </c>
      <c r="K22" s="24">
        <v>0</v>
      </c>
      <c r="L22" s="6">
        <v>43841</v>
      </c>
    </row>
    <row r="23" spans="1:12" x14ac:dyDescent="0.35">
      <c r="B23" s="65"/>
      <c r="E23" s="38" t="s">
        <v>176</v>
      </c>
      <c r="F23" s="39">
        <v>2600</v>
      </c>
      <c r="G23" s="40">
        <v>43843</v>
      </c>
      <c r="H23" s="24"/>
      <c r="I23" s="100" t="s">
        <v>177</v>
      </c>
      <c r="J23" s="24">
        <v>2600</v>
      </c>
      <c r="K23" s="24">
        <v>0</v>
      </c>
      <c r="L23" s="6">
        <v>43843</v>
      </c>
    </row>
    <row r="24" spans="1:12" x14ac:dyDescent="0.35">
      <c r="B24" s="65"/>
      <c r="E24" s="38" t="s">
        <v>178</v>
      </c>
      <c r="F24" s="39">
        <v>2553.59</v>
      </c>
      <c r="G24" s="40">
        <v>43844</v>
      </c>
      <c r="H24" s="24"/>
      <c r="I24" s="100" t="s">
        <v>179</v>
      </c>
      <c r="J24" s="24">
        <v>2553.59</v>
      </c>
      <c r="K24" s="24">
        <v>0</v>
      </c>
      <c r="L24" s="6">
        <v>43844</v>
      </c>
    </row>
    <row r="25" spans="1:12" x14ac:dyDescent="0.35">
      <c r="B25" s="65"/>
      <c r="E25" s="38" t="s">
        <v>180</v>
      </c>
      <c r="F25" s="39">
        <v>4313.03</v>
      </c>
      <c r="G25" s="40">
        <v>43844</v>
      </c>
      <c r="H25" s="24"/>
      <c r="I25" s="100" t="s">
        <v>152</v>
      </c>
      <c r="J25" s="24">
        <v>4313.03</v>
      </c>
      <c r="K25" s="24">
        <v>0</v>
      </c>
      <c r="L25" s="6">
        <v>43844</v>
      </c>
    </row>
    <row r="26" spans="1:12" x14ac:dyDescent="0.35">
      <c r="B26" s="65"/>
      <c r="E26" s="38" t="s">
        <v>181</v>
      </c>
      <c r="F26" s="39">
        <v>3335.75</v>
      </c>
      <c r="G26" s="40">
        <v>43844</v>
      </c>
      <c r="H26" s="24"/>
      <c r="I26" s="100" t="s">
        <v>157</v>
      </c>
      <c r="J26" s="24">
        <v>3335.75</v>
      </c>
      <c r="K26" s="24">
        <v>0</v>
      </c>
      <c r="L26" s="6">
        <v>43844</v>
      </c>
    </row>
    <row r="27" spans="1:12" x14ac:dyDescent="0.35">
      <c r="B27" s="65"/>
      <c r="E27" s="38" t="s">
        <v>182</v>
      </c>
      <c r="F27" s="39">
        <v>268.06</v>
      </c>
      <c r="G27" s="40">
        <v>43844</v>
      </c>
      <c r="H27" s="24"/>
      <c r="I27" s="100" t="s">
        <v>154</v>
      </c>
      <c r="J27" s="24">
        <v>268.06</v>
      </c>
      <c r="K27" s="24">
        <v>0</v>
      </c>
      <c r="L27" s="6">
        <v>43844</v>
      </c>
    </row>
    <row r="28" spans="1:12" x14ac:dyDescent="0.35">
      <c r="B28" s="65"/>
      <c r="E28" s="38" t="s">
        <v>183</v>
      </c>
      <c r="F28" s="39">
        <v>2607.5100000000002</v>
      </c>
      <c r="G28" s="40">
        <v>43844</v>
      </c>
      <c r="H28" s="24"/>
      <c r="I28" s="100" t="s">
        <v>184</v>
      </c>
      <c r="J28" s="24">
        <v>2607.5100000000002</v>
      </c>
      <c r="K28" s="24">
        <v>0</v>
      </c>
      <c r="L28" s="6">
        <v>43844</v>
      </c>
    </row>
    <row r="29" spans="1:12" x14ac:dyDescent="0.35">
      <c r="B29" s="65"/>
      <c r="E29" s="38" t="s">
        <v>185</v>
      </c>
      <c r="F29" s="39">
        <v>1593.71</v>
      </c>
      <c r="G29" s="40">
        <v>43844</v>
      </c>
      <c r="H29" s="24"/>
      <c r="I29" s="100" t="s">
        <v>150</v>
      </c>
      <c r="J29" s="24">
        <v>1593.71</v>
      </c>
      <c r="K29" s="24">
        <v>0</v>
      </c>
      <c r="L29" s="6">
        <v>43844</v>
      </c>
    </row>
    <row r="30" spans="1:12" x14ac:dyDescent="0.35">
      <c r="B30" s="65"/>
      <c r="E30" s="38" t="s">
        <v>186</v>
      </c>
      <c r="F30" s="39">
        <v>2255.86</v>
      </c>
      <c r="G30" s="40">
        <v>43844</v>
      </c>
      <c r="H30" s="24"/>
      <c r="I30" s="100" t="s">
        <v>148</v>
      </c>
      <c r="J30" s="24">
        <v>2255.86</v>
      </c>
      <c r="K30" s="24">
        <v>0</v>
      </c>
      <c r="L30" s="6">
        <v>43844</v>
      </c>
    </row>
    <row r="31" spans="1:12" x14ac:dyDescent="0.35">
      <c r="B31" s="65"/>
      <c r="E31" s="38" t="s">
        <v>187</v>
      </c>
      <c r="F31" s="39">
        <v>3821.09</v>
      </c>
      <c r="G31" s="40">
        <v>43844</v>
      </c>
      <c r="H31" s="24"/>
      <c r="I31" s="100" t="s">
        <v>188</v>
      </c>
      <c r="J31" s="24">
        <v>3821.09</v>
      </c>
      <c r="K31" s="24">
        <v>0</v>
      </c>
      <c r="L31" s="6">
        <v>43844</v>
      </c>
    </row>
    <row r="32" spans="1:12" x14ac:dyDescent="0.35">
      <c r="B32" s="65"/>
      <c r="E32" s="38" t="s">
        <v>189</v>
      </c>
      <c r="F32" s="39">
        <v>14.99</v>
      </c>
      <c r="G32" s="40">
        <v>43847</v>
      </c>
      <c r="H32" s="24"/>
      <c r="I32" s="100" t="s">
        <v>190</v>
      </c>
      <c r="J32" s="24">
        <v>14.99</v>
      </c>
      <c r="K32" s="24">
        <v>0</v>
      </c>
      <c r="L32" s="6">
        <v>43847</v>
      </c>
    </row>
    <row r="33" spans="2:12" x14ac:dyDescent="0.35">
      <c r="B33" s="65"/>
      <c r="E33" s="38" t="s">
        <v>191</v>
      </c>
      <c r="F33" s="39">
        <v>3348.63</v>
      </c>
      <c r="G33" s="40">
        <v>43851</v>
      </c>
      <c r="H33" s="24"/>
      <c r="I33" s="100" t="s">
        <v>192</v>
      </c>
      <c r="J33" s="24">
        <v>3348.63</v>
      </c>
      <c r="K33" s="24">
        <v>0</v>
      </c>
      <c r="L33" s="6">
        <v>43851</v>
      </c>
    </row>
    <row r="34" spans="2:12" x14ac:dyDescent="0.35">
      <c r="B34" s="65"/>
      <c r="E34" s="38" t="s">
        <v>193</v>
      </c>
      <c r="F34" s="39">
        <v>79.98</v>
      </c>
      <c r="G34" s="40">
        <v>43851</v>
      </c>
      <c r="H34" s="24"/>
      <c r="I34" s="100" t="s">
        <v>192</v>
      </c>
      <c r="J34" s="24">
        <v>79.98</v>
      </c>
      <c r="K34" s="24">
        <v>0</v>
      </c>
      <c r="L34" s="6">
        <v>43851</v>
      </c>
    </row>
    <row r="35" spans="2:12" x14ac:dyDescent="0.35">
      <c r="B35" s="65"/>
      <c r="E35" s="38" t="s">
        <v>194</v>
      </c>
      <c r="F35" s="39">
        <v>2311.0500000000002</v>
      </c>
      <c r="G35" s="40">
        <v>43851</v>
      </c>
      <c r="H35" s="24"/>
      <c r="I35" s="100" t="s">
        <v>148</v>
      </c>
      <c r="J35" s="24">
        <v>2311.0500000000002</v>
      </c>
      <c r="K35" s="24">
        <v>0</v>
      </c>
      <c r="L35" s="6">
        <v>43851</v>
      </c>
    </row>
    <row r="36" spans="2:12" x14ac:dyDescent="0.35">
      <c r="B36" s="65"/>
      <c r="E36" s="38" t="s">
        <v>195</v>
      </c>
      <c r="F36" s="39">
        <v>2248.09</v>
      </c>
      <c r="G36" s="40">
        <v>43851</v>
      </c>
      <c r="H36" s="24"/>
      <c r="I36" s="100" t="s">
        <v>150</v>
      </c>
      <c r="J36" s="24">
        <v>2248.09</v>
      </c>
      <c r="K36" s="24">
        <v>0</v>
      </c>
      <c r="L36" s="6">
        <v>43851</v>
      </c>
    </row>
    <row r="37" spans="2:12" x14ac:dyDescent="0.35">
      <c r="B37" s="65"/>
      <c r="E37" s="38" t="s">
        <v>196</v>
      </c>
      <c r="F37" s="39">
        <v>3312.78</v>
      </c>
      <c r="G37" s="40">
        <v>43851</v>
      </c>
      <c r="H37" s="24"/>
      <c r="I37" s="100" t="s">
        <v>152</v>
      </c>
      <c r="J37" s="24">
        <v>3312.78</v>
      </c>
      <c r="K37" s="24">
        <v>0</v>
      </c>
      <c r="L37" s="6">
        <v>43851</v>
      </c>
    </row>
    <row r="38" spans="2:12" x14ac:dyDescent="0.35">
      <c r="B38" s="65"/>
      <c r="E38" s="38" t="s">
        <v>197</v>
      </c>
      <c r="F38" s="39">
        <v>824.54</v>
      </c>
      <c r="G38" s="40">
        <v>43851</v>
      </c>
      <c r="H38" s="24"/>
      <c r="I38" s="100" t="s">
        <v>198</v>
      </c>
      <c r="J38" s="24">
        <v>824.54</v>
      </c>
      <c r="K38" s="24">
        <v>0</v>
      </c>
      <c r="L38" s="6">
        <v>43851</v>
      </c>
    </row>
    <row r="39" spans="2:12" x14ac:dyDescent="0.35">
      <c r="B39" s="65"/>
      <c r="E39" s="38" t="s">
        <v>199</v>
      </c>
      <c r="F39" s="39">
        <v>4125.62</v>
      </c>
      <c r="G39" s="40">
        <v>43851</v>
      </c>
      <c r="H39" s="24"/>
      <c r="I39" s="100" t="s">
        <v>157</v>
      </c>
      <c r="J39" s="24">
        <v>4125.62</v>
      </c>
      <c r="K39" s="24">
        <v>0</v>
      </c>
      <c r="L39" s="6">
        <v>43851</v>
      </c>
    </row>
    <row r="40" spans="2:12" x14ac:dyDescent="0.35">
      <c r="B40" s="65"/>
      <c r="E40" s="38" t="s">
        <v>200</v>
      </c>
      <c r="F40" s="39">
        <v>377.54</v>
      </c>
      <c r="G40" s="40">
        <v>43851</v>
      </c>
      <c r="H40" s="24"/>
      <c r="I40" s="100" t="s">
        <v>154</v>
      </c>
      <c r="J40" s="24">
        <v>377.54</v>
      </c>
      <c r="K40" s="24">
        <v>0</v>
      </c>
      <c r="L40" s="6">
        <v>43851</v>
      </c>
    </row>
    <row r="41" spans="2:12" x14ac:dyDescent="0.35">
      <c r="B41" s="65"/>
      <c r="E41" s="38" t="s">
        <v>201</v>
      </c>
      <c r="F41" s="39">
        <v>0</v>
      </c>
      <c r="G41" s="38"/>
      <c r="H41" s="24"/>
      <c r="I41" s="100"/>
      <c r="J41" s="24"/>
      <c r="K41" s="24"/>
      <c r="L41" s="6"/>
    </row>
    <row r="42" spans="2:12" x14ac:dyDescent="0.35">
      <c r="B42" s="65"/>
      <c r="E42" s="38" t="s">
        <v>202</v>
      </c>
      <c r="F42" s="39">
        <v>2198.6999999999998</v>
      </c>
      <c r="G42" s="40">
        <v>43858</v>
      </c>
      <c r="H42" s="24"/>
      <c r="I42" s="100" t="s">
        <v>203</v>
      </c>
      <c r="J42" s="24">
        <v>2198.6999999999998</v>
      </c>
      <c r="K42" s="24">
        <v>0</v>
      </c>
      <c r="L42" s="6">
        <v>43858</v>
      </c>
    </row>
    <row r="43" spans="2:12" x14ac:dyDescent="0.35">
      <c r="B43" s="65"/>
      <c r="E43" s="38" t="s">
        <v>204</v>
      </c>
      <c r="F43" s="39">
        <v>82.97</v>
      </c>
      <c r="G43" s="40">
        <v>43858</v>
      </c>
      <c r="H43" s="24"/>
      <c r="I43" s="100" t="s">
        <v>203</v>
      </c>
      <c r="J43" s="24">
        <v>82.97</v>
      </c>
      <c r="K43" s="24">
        <v>0</v>
      </c>
      <c r="L43" s="6">
        <v>43858</v>
      </c>
    </row>
    <row r="44" spans="2:12" x14ac:dyDescent="0.35">
      <c r="B44" s="65"/>
      <c r="E44" s="38" t="s">
        <v>205</v>
      </c>
      <c r="F44" s="39">
        <v>139.9</v>
      </c>
      <c r="G44" s="40">
        <v>43859</v>
      </c>
      <c r="H44" s="24"/>
      <c r="I44" s="100" t="s">
        <v>206</v>
      </c>
      <c r="J44" s="24">
        <v>139.9</v>
      </c>
      <c r="K44" s="24">
        <v>0</v>
      </c>
      <c r="L44" s="6">
        <v>43859</v>
      </c>
    </row>
    <row r="45" spans="2:12" x14ac:dyDescent="0.35">
      <c r="B45" s="65"/>
      <c r="E45" s="38" t="s">
        <v>207</v>
      </c>
      <c r="F45" s="39">
        <v>1950.21</v>
      </c>
      <c r="G45" s="40">
        <v>43859</v>
      </c>
      <c r="H45" s="24"/>
      <c r="I45" s="100" t="s">
        <v>148</v>
      </c>
      <c r="J45" s="24">
        <v>1950.21</v>
      </c>
      <c r="K45" s="24">
        <v>0</v>
      </c>
      <c r="L45" s="6">
        <v>43859</v>
      </c>
    </row>
    <row r="46" spans="2:12" x14ac:dyDescent="0.35">
      <c r="B46" s="65"/>
      <c r="E46" s="38" t="s">
        <v>208</v>
      </c>
      <c r="F46" s="39">
        <v>3678.23</v>
      </c>
      <c r="G46" s="40">
        <v>43859</v>
      </c>
      <c r="H46" s="24"/>
      <c r="I46" s="100" t="s">
        <v>152</v>
      </c>
      <c r="J46" s="24">
        <v>3678.23</v>
      </c>
      <c r="K46" s="24">
        <v>0</v>
      </c>
      <c r="L46" s="6">
        <v>43859</v>
      </c>
    </row>
    <row r="47" spans="2:12" x14ac:dyDescent="0.35">
      <c r="B47" s="65"/>
      <c r="E47" s="38" t="s">
        <v>209</v>
      </c>
      <c r="F47" s="39">
        <v>4081.1</v>
      </c>
      <c r="G47" s="40">
        <v>43859</v>
      </c>
      <c r="H47" s="24"/>
      <c r="I47" s="100" t="s">
        <v>150</v>
      </c>
      <c r="J47" s="24">
        <v>4081.1</v>
      </c>
      <c r="K47" s="24">
        <v>0</v>
      </c>
      <c r="L47" s="6">
        <v>43859</v>
      </c>
    </row>
    <row r="48" spans="2:12" x14ac:dyDescent="0.35">
      <c r="B48" s="65"/>
      <c r="E48" s="38" t="s">
        <v>210</v>
      </c>
      <c r="F48" s="39">
        <v>218.18</v>
      </c>
      <c r="G48" s="40">
        <v>43859</v>
      </c>
      <c r="H48" s="24"/>
      <c r="I48" s="100" t="s">
        <v>211</v>
      </c>
      <c r="J48" s="24">
        <v>218.18</v>
      </c>
      <c r="K48" s="24">
        <v>0</v>
      </c>
      <c r="L48" s="6">
        <v>43859</v>
      </c>
    </row>
    <row r="49" spans="2:12" x14ac:dyDescent="0.35">
      <c r="B49" s="65"/>
      <c r="E49" s="38" t="s">
        <v>212</v>
      </c>
      <c r="F49" s="39">
        <v>227.91</v>
      </c>
      <c r="G49" s="40">
        <v>43859</v>
      </c>
      <c r="H49" s="24"/>
      <c r="I49" s="100" t="s">
        <v>154</v>
      </c>
      <c r="J49" s="24">
        <v>227.91</v>
      </c>
      <c r="K49" s="24">
        <v>0</v>
      </c>
      <c r="L49" s="6">
        <v>43859</v>
      </c>
    </row>
    <row r="50" spans="2:12" x14ac:dyDescent="0.35">
      <c r="B50" s="65"/>
      <c r="E50" s="38" t="s">
        <v>213</v>
      </c>
      <c r="F50" s="39">
        <v>3416.03</v>
      </c>
      <c r="G50" s="40">
        <v>43859</v>
      </c>
      <c r="H50" s="24"/>
      <c r="I50" s="100" t="s">
        <v>157</v>
      </c>
      <c r="J50" s="24">
        <v>3416.03</v>
      </c>
      <c r="K50" s="24">
        <v>0</v>
      </c>
      <c r="L50" s="6">
        <v>43859</v>
      </c>
    </row>
    <row r="51" spans="2:12" x14ac:dyDescent="0.35">
      <c r="B51" s="65"/>
      <c r="E51" s="38" t="s">
        <v>214</v>
      </c>
      <c r="F51" s="39">
        <v>150.88</v>
      </c>
      <c r="G51" s="40">
        <v>43859</v>
      </c>
      <c r="H51" s="24"/>
      <c r="I51" s="100" t="s">
        <v>215</v>
      </c>
      <c r="J51" s="24">
        <v>150.88</v>
      </c>
      <c r="K51" s="24">
        <v>0</v>
      </c>
      <c r="L51" s="6">
        <v>43859</v>
      </c>
    </row>
    <row r="52" spans="2:12" x14ac:dyDescent="0.35">
      <c r="B52" s="65"/>
      <c r="E52" s="38" t="s">
        <v>216</v>
      </c>
      <c r="F52" s="39">
        <v>301.14999999999998</v>
      </c>
      <c r="G52" s="40">
        <v>43859</v>
      </c>
      <c r="H52" s="24"/>
      <c r="I52" s="100" t="s">
        <v>217</v>
      </c>
      <c r="J52" s="24">
        <v>301.14999999999998</v>
      </c>
      <c r="K52" s="24">
        <v>0</v>
      </c>
      <c r="L52" s="6">
        <v>43859</v>
      </c>
    </row>
    <row r="53" spans="2:12" x14ac:dyDescent="0.35">
      <c r="B53" s="65"/>
      <c r="E53" s="38" t="s">
        <v>218</v>
      </c>
      <c r="F53" s="39">
        <v>480.22</v>
      </c>
      <c r="G53" s="40">
        <v>43859</v>
      </c>
      <c r="H53" s="24"/>
      <c r="I53" s="100" t="s">
        <v>219</v>
      </c>
      <c r="J53" s="24">
        <v>480.22</v>
      </c>
      <c r="K53" s="24">
        <v>0</v>
      </c>
      <c r="L53" s="6">
        <v>43859</v>
      </c>
    </row>
    <row r="54" spans="2:12" x14ac:dyDescent="0.35">
      <c r="B54" s="65"/>
      <c r="E54" s="38" t="s">
        <v>220</v>
      </c>
      <c r="F54" s="39">
        <v>244.99</v>
      </c>
      <c r="G54" s="40">
        <v>43859</v>
      </c>
      <c r="H54" s="24"/>
      <c r="I54" s="100" t="s">
        <v>221</v>
      </c>
      <c r="J54" s="24">
        <v>244.99</v>
      </c>
      <c r="K54" s="24">
        <v>0</v>
      </c>
      <c r="L54" s="6">
        <v>43859</v>
      </c>
    </row>
    <row r="55" spans="2:12" x14ac:dyDescent="0.35">
      <c r="B55" s="65"/>
      <c r="E55" s="38" t="s">
        <v>222</v>
      </c>
      <c r="F55" s="39">
        <v>483.9</v>
      </c>
      <c r="G55" s="40">
        <v>43859</v>
      </c>
      <c r="H55" s="24"/>
      <c r="I55" s="100" t="s">
        <v>223</v>
      </c>
      <c r="J55" s="24">
        <v>483.9</v>
      </c>
      <c r="K55" s="24">
        <v>0</v>
      </c>
      <c r="L55" s="6">
        <v>43859</v>
      </c>
    </row>
    <row r="56" spans="2:12" x14ac:dyDescent="0.35">
      <c r="B56" s="65"/>
      <c r="E56" s="38" t="s">
        <v>224</v>
      </c>
      <c r="F56" s="39">
        <v>363.34</v>
      </c>
      <c r="G56" s="40">
        <v>43859</v>
      </c>
      <c r="H56" s="24"/>
      <c r="I56" s="100" t="s">
        <v>225</v>
      </c>
      <c r="J56" s="24">
        <v>363.34</v>
      </c>
      <c r="K56" s="24">
        <v>0</v>
      </c>
      <c r="L56" s="6">
        <v>43859</v>
      </c>
    </row>
    <row r="57" spans="2:12" x14ac:dyDescent="0.35">
      <c r="B57" s="65"/>
      <c r="E57" s="38" t="s">
        <v>226</v>
      </c>
      <c r="F57" s="39">
        <v>73.06</v>
      </c>
      <c r="G57" s="40">
        <v>43859</v>
      </c>
      <c r="H57" s="24"/>
      <c r="I57" s="100" t="s">
        <v>227</v>
      </c>
      <c r="J57" s="24">
        <v>73.06</v>
      </c>
      <c r="K57" s="24">
        <v>0</v>
      </c>
      <c r="L57" s="6">
        <v>43859</v>
      </c>
    </row>
    <row r="58" spans="2:12" x14ac:dyDescent="0.35">
      <c r="B58" s="65"/>
      <c r="E58" s="38" t="s">
        <v>228</v>
      </c>
      <c r="F58" s="39">
        <v>343.81</v>
      </c>
      <c r="G58" s="40">
        <v>43859</v>
      </c>
      <c r="H58" s="24"/>
      <c r="I58" s="100" t="s">
        <v>229</v>
      </c>
      <c r="J58" s="24">
        <v>343.81</v>
      </c>
      <c r="K58" s="24">
        <v>0</v>
      </c>
      <c r="L58" s="6">
        <v>43859</v>
      </c>
    </row>
    <row r="59" spans="2:12" x14ac:dyDescent="0.35">
      <c r="B59" s="65"/>
      <c r="E59" s="38" t="s">
        <v>230</v>
      </c>
      <c r="F59" s="39">
        <v>382.97</v>
      </c>
      <c r="G59" s="40">
        <v>43859</v>
      </c>
      <c r="H59" s="24"/>
      <c r="I59" s="100" t="s">
        <v>231</v>
      </c>
      <c r="J59" s="24">
        <v>382.97</v>
      </c>
      <c r="K59" s="24">
        <v>0</v>
      </c>
      <c r="L59" s="6">
        <v>43859</v>
      </c>
    </row>
    <row r="60" spans="2:12" x14ac:dyDescent="0.35">
      <c r="B60" s="65"/>
      <c r="E60" s="38" t="s">
        <v>232</v>
      </c>
      <c r="F60" s="39">
        <v>146.96</v>
      </c>
      <c r="G60" s="40">
        <v>43859</v>
      </c>
      <c r="H60" s="24"/>
      <c r="I60" s="100" t="s">
        <v>233</v>
      </c>
      <c r="J60" s="24">
        <v>146.96</v>
      </c>
      <c r="K60" s="24">
        <v>0</v>
      </c>
      <c r="L60" s="6">
        <v>43859</v>
      </c>
    </row>
    <row r="61" spans="2:12" x14ac:dyDescent="0.35">
      <c r="B61" s="65"/>
      <c r="E61" s="38" t="s">
        <v>234</v>
      </c>
      <c r="F61" s="39">
        <v>351.7</v>
      </c>
      <c r="G61" s="40">
        <v>43859</v>
      </c>
      <c r="H61" s="24"/>
      <c r="I61" s="100" t="s">
        <v>235</v>
      </c>
      <c r="J61" s="24">
        <v>351.7</v>
      </c>
      <c r="K61" s="24">
        <v>0</v>
      </c>
      <c r="L61" s="6">
        <v>43859</v>
      </c>
    </row>
    <row r="62" spans="2:12" x14ac:dyDescent="0.35">
      <c r="B62" s="65"/>
      <c r="E62" s="38" t="s">
        <v>236</v>
      </c>
      <c r="F62" s="39">
        <v>979.29</v>
      </c>
      <c r="G62" s="40">
        <v>43861</v>
      </c>
      <c r="H62" s="24"/>
      <c r="I62" s="100" t="s">
        <v>257</v>
      </c>
      <c r="J62" s="24">
        <v>979.29</v>
      </c>
      <c r="K62" s="24">
        <v>0</v>
      </c>
      <c r="L62" s="6">
        <v>43861</v>
      </c>
    </row>
    <row r="63" spans="2:12" x14ac:dyDescent="0.35">
      <c r="B63" s="65"/>
      <c r="E63" s="38" t="s">
        <v>237</v>
      </c>
      <c r="F63" s="39">
        <v>18.95</v>
      </c>
      <c r="G63" s="40">
        <v>43862</v>
      </c>
      <c r="H63" s="24"/>
      <c r="I63" s="100" t="s">
        <v>238</v>
      </c>
      <c r="J63" s="24">
        <v>18.95</v>
      </c>
      <c r="K63" s="24">
        <v>0</v>
      </c>
      <c r="L63" s="6">
        <v>43862</v>
      </c>
    </row>
    <row r="64" spans="2:12" x14ac:dyDescent="0.35">
      <c r="B64" s="65"/>
      <c r="E64" s="38" t="s">
        <v>239</v>
      </c>
      <c r="F64" s="39">
        <v>202.44</v>
      </c>
      <c r="G64" s="40">
        <v>43863</v>
      </c>
      <c r="H64" s="24"/>
      <c r="I64" s="100" t="s">
        <v>240</v>
      </c>
      <c r="J64" s="24">
        <v>202.44</v>
      </c>
      <c r="K64" s="24">
        <v>0</v>
      </c>
      <c r="L64" s="6">
        <v>43863</v>
      </c>
    </row>
    <row r="65" spans="2:12" x14ac:dyDescent="0.35">
      <c r="B65" s="65"/>
      <c r="E65" s="100" t="s">
        <v>123</v>
      </c>
      <c r="F65" s="24">
        <v>3993.02</v>
      </c>
      <c r="G65" s="40">
        <v>43892</v>
      </c>
      <c r="H65" s="24"/>
      <c r="I65" s="100" t="s">
        <v>241</v>
      </c>
      <c r="J65" s="24">
        <v>3993.02</v>
      </c>
      <c r="K65" s="24">
        <v>0</v>
      </c>
      <c r="L65" s="6">
        <v>43865</v>
      </c>
    </row>
    <row r="66" spans="2:12" x14ac:dyDescent="0.35">
      <c r="B66" s="65"/>
      <c r="E66" s="100" t="s">
        <v>124</v>
      </c>
      <c r="F66" s="24">
        <v>7.99</v>
      </c>
      <c r="G66" s="40">
        <v>43892</v>
      </c>
      <c r="H66" s="24"/>
      <c r="I66" s="100" t="s">
        <v>172</v>
      </c>
      <c r="J66" s="24">
        <v>7.99</v>
      </c>
      <c r="K66" s="24">
        <v>0</v>
      </c>
      <c r="L66" s="6">
        <v>43866</v>
      </c>
    </row>
    <row r="67" spans="2:12" x14ac:dyDescent="0.35">
      <c r="B67" s="65"/>
      <c r="E67" s="38" t="s">
        <v>242</v>
      </c>
      <c r="F67" s="39">
        <v>3788.17</v>
      </c>
      <c r="G67" s="40">
        <v>43866</v>
      </c>
      <c r="H67" s="24"/>
      <c r="I67" s="100" t="s">
        <v>243</v>
      </c>
      <c r="J67" s="24">
        <v>3788.17</v>
      </c>
      <c r="K67" s="24">
        <v>9.99</v>
      </c>
      <c r="L67" s="6">
        <v>43866</v>
      </c>
    </row>
    <row r="68" spans="2:12" x14ac:dyDescent="0.35">
      <c r="B68" s="65"/>
      <c r="E68" s="38" t="s">
        <v>244</v>
      </c>
      <c r="F68" s="39">
        <v>1969.47</v>
      </c>
      <c r="G68" s="40">
        <v>43866</v>
      </c>
      <c r="H68" s="24"/>
      <c r="I68" s="100" t="s">
        <v>148</v>
      </c>
      <c r="J68" s="24">
        <v>1969.47</v>
      </c>
      <c r="K68" s="24">
        <v>0</v>
      </c>
      <c r="L68" s="6">
        <v>43866</v>
      </c>
    </row>
    <row r="69" spans="2:12" x14ac:dyDescent="0.35">
      <c r="B69" s="65"/>
      <c r="E69" s="38" t="s">
        <v>245</v>
      </c>
      <c r="F69" s="39">
        <v>2131.59</v>
      </c>
      <c r="G69" s="40">
        <v>43866</v>
      </c>
      <c r="H69" s="24"/>
      <c r="I69" s="100" t="s">
        <v>150</v>
      </c>
      <c r="J69" s="24">
        <v>2131.59</v>
      </c>
      <c r="K69" s="24">
        <v>0</v>
      </c>
      <c r="L69" s="6">
        <v>43866</v>
      </c>
    </row>
    <row r="70" spans="2:12" x14ac:dyDescent="0.35">
      <c r="B70" s="65"/>
      <c r="E70" s="38" t="s">
        <v>246</v>
      </c>
      <c r="F70" s="39">
        <v>2389.5700000000002</v>
      </c>
      <c r="G70" s="40">
        <v>43866</v>
      </c>
      <c r="H70" s="24"/>
      <c r="I70" s="100" t="s">
        <v>152</v>
      </c>
      <c r="J70" s="24">
        <v>2389.5700000000002</v>
      </c>
      <c r="K70" s="24">
        <v>0</v>
      </c>
      <c r="L70" s="6">
        <v>43866</v>
      </c>
    </row>
    <row r="71" spans="2:12" x14ac:dyDescent="0.35">
      <c r="B71" s="65"/>
      <c r="E71" s="38" t="s">
        <v>247</v>
      </c>
      <c r="F71" s="39">
        <v>3350.5</v>
      </c>
      <c r="G71" s="40">
        <v>43866</v>
      </c>
      <c r="H71" s="24"/>
      <c r="I71" s="100" t="s">
        <v>157</v>
      </c>
      <c r="J71" s="24">
        <v>3350.5</v>
      </c>
      <c r="K71" s="24">
        <v>0</v>
      </c>
      <c r="L71" s="6">
        <v>43866</v>
      </c>
    </row>
    <row r="72" spans="2:12" x14ac:dyDescent="0.35">
      <c r="B72" s="65"/>
      <c r="E72" s="38" t="s">
        <v>248</v>
      </c>
      <c r="F72" s="39">
        <v>146.93</v>
      </c>
      <c r="G72" s="40">
        <v>43866</v>
      </c>
      <c r="H72" s="24"/>
      <c r="I72" s="100" t="s">
        <v>154</v>
      </c>
      <c r="J72" s="24">
        <v>146.93</v>
      </c>
      <c r="K72" s="24">
        <v>0</v>
      </c>
      <c r="L72" s="6">
        <v>43866</v>
      </c>
    </row>
    <row r="73" spans="2:12" x14ac:dyDescent="0.35">
      <c r="B73" s="65"/>
      <c r="E73" s="38" t="s">
        <v>249</v>
      </c>
      <c r="F73" s="39">
        <v>5341.78</v>
      </c>
      <c r="G73" s="40">
        <v>43866</v>
      </c>
      <c r="H73" s="24"/>
      <c r="I73" s="100" t="s">
        <v>250</v>
      </c>
      <c r="J73" s="24">
        <v>5341.78</v>
      </c>
      <c r="K73" s="24">
        <v>0</v>
      </c>
      <c r="L73" s="6">
        <v>43866</v>
      </c>
    </row>
    <row r="74" spans="2:12" x14ac:dyDescent="0.35">
      <c r="B74" s="65"/>
      <c r="E74" s="38" t="s">
        <v>251</v>
      </c>
      <c r="F74" s="39">
        <v>2454.7199999999998</v>
      </c>
      <c r="G74" s="40">
        <v>43866</v>
      </c>
      <c r="H74" s="24"/>
      <c r="I74" s="100" t="s">
        <v>252</v>
      </c>
      <c r="J74" s="24">
        <v>2454.7199999999998</v>
      </c>
      <c r="K74" s="24">
        <v>0</v>
      </c>
      <c r="L74" s="6">
        <v>43866</v>
      </c>
    </row>
    <row r="75" spans="2:12" x14ac:dyDescent="0.35">
      <c r="B75" s="65"/>
      <c r="E75" s="38" t="s">
        <v>253</v>
      </c>
      <c r="F75" s="39">
        <v>496.96</v>
      </c>
      <c r="G75" s="40">
        <v>43866</v>
      </c>
      <c r="H75" s="24"/>
      <c r="I75" s="100" t="s">
        <v>254</v>
      </c>
      <c r="J75" s="24">
        <v>496.96</v>
      </c>
      <c r="K75" s="24">
        <v>0</v>
      </c>
      <c r="L75" s="6">
        <v>43866</v>
      </c>
    </row>
    <row r="76" spans="2:12" x14ac:dyDescent="0.35">
      <c r="B76" s="65"/>
      <c r="E76" s="38" t="s">
        <v>255</v>
      </c>
      <c r="F76" s="39">
        <v>487.98</v>
      </c>
      <c r="G76" s="40">
        <v>43866</v>
      </c>
      <c r="H76" s="24"/>
      <c r="I76" s="100" t="s">
        <v>256</v>
      </c>
      <c r="J76" s="24">
        <v>487.98</v>
      </c>
      <c r="K76" s="24">
        <v>0</v>
      </c>
      <c r="L76" s="6">
        <v>43866</v>
      </c>
    </row>
    <row r="77" spans="2:12" x14ac:dyDescent="0.35">
      <c r="B77" s="65"/>
      <c r="E77" s="100" t="s">
        <v>262</v>
      </c>
      <c r="F77" s="24">
        <v>39.950000000000003</v>
      </c>
      <c r="G77" s="6">
        <v>43871</v>
      </c>
      <c r="H77" s="24"/>
      <c r="I77" s="100" t="s">
        <v>263</v>
      </c>
      <c r="J77" s="24">
        <v>39.950000000000003</v>
      </c>
      <c r="K77" s="24">
        <v>0</v>
      </c>
      <c r="L77" s="6">
        <v>43871</v>
      </c>
    </row>
    <row r="78" spans="2:12" x14ac:dyDescent="0.35">
      <c r="B78" s="65"/>
      <c r="E78" s="100" t="s">
        <v>264</v>
      </c>
      <c r="F78" s="24">
        <v>1883.07</v>
      </c>
      <c r="G78" s="6">
        <v>43872</v>
      </c>
      <c r="H78" s="24"/>
      <c r="I78" s="100" t="s">
        <v>265</v>
      </c>
      <c r="J78" s="24">
        <v>1883.07</v>
      </c>
      <c r="K78" s="24">
        <v>0</v>
      </c>
      <c r="L78" s="6">
        <v>43872</v>
      </c>
    </row>
    <row r="79" spans="2:12" x14ac:dyDescent="0.35">
      <c r="B79" s="65"/>
      <c r="E79" s="100" t="s">
        <v>266</v>
      </c>
      <c r="F79" s="24">
        <v>1900.94</v>
      </c>
      <c r="G79" s="6">
        <v>43873</v>
      </c>
      <c r="H79" s="24"/>
      <c r="I79" s="100" t="s">
        <v>148</v>
      </c>
      <c r="J79" s="24">
        <v>1900.94</v>
      </c>
      <c r="K79" s="24">
        <v>0</v>
      </c>
      <c r="L79" s="6">
        <v>43873</v>
      </c>
    </row>
    <row r="80" spans="2:12" x14ac:dyDescent="0.35">
      <c r="B80" s="65"/>
      <c r="E80" s="100" t="s">
        <v>267</v>
      </c>
      <c r="F80" s="24">
        <v>1910.64</v>
      </c>
      <c r="G80" s="6">
        <v>43873</v>
      </c>
      <c r="H80" s="24"/>
      <c r="I80" s="100" t="s">
        <v>150</v>
      </c>
      <c r="J80" s="24">
        <v>1910.64</v>
      </c>
      <c r="K80" s="24">
        <v>0</v>
      </c>
      <c r="L80" s="6">
        <v>43873</v>
      </c>
    </row>
    <row r="81" spans="2:12" x14ac:dyDescent="0.35">
      <c r="B81" s="65"/>
      <c r="E81" s="100" t="s">
        <v>268</v>
      </c>
      <c r="F81" s="24">
        <v>2304.48</v>
      </c>
      <c r="G81" s="6">
        <v>43873</v>
      </c>
      <c r="H81" s="24"/>
      <c r="I81" s="100" t="s">
        <v>152</v>
      </c>
      <c r="J81" s="24">
        <v>2304.48</v>
      </c>
      <c r="K81" s="24">
        <v>0</v>
      </c>
      <c r="L81" s="6">
        <v>43873</v>
      </c>
    </row>
    <row r="82" spans="2:12" x14ac:dyDescent="0.35">
      <c r="B82" s="65"/>
      <c r="E82" s="100" t="s">
        <v>269</v>
      </c>
      <c r="F82" s="24">
        <v>1852.83</v>
      </c>
      <c r="G82" s="6">
        <v>43873</v>
      </c>
      <c r="H82" s="24"/>
      <c r="I82" s="100" t="s">
        <v>157</v>
      </c>
      <c r="J82" s="24">
        <v>1852.83</v>
      </c>
      <c r="K82" s="24">
        <v>0</v>
      </c>
      <c r="L82" s="6">
        <v>43873</v>
      </c>
    </row>
    <row r="83" spans="2:12" x14ac:dyDescent="0.35">
      <c r="B83" s="65"/>
      <c r="E83" s="100" t="s">
        <v>270</v>
      </c>
      <c r="F83" s="24">
        <v>156.97</v>
      </c>
      <c r="G83" s="6">
        <v>43873</v>
      </c>
      <c r="H83" s="24"/>
      <c r="I83" s="100" t="s">
        <v>154</v>
      </c>
      <c r="J83" s="24">
        <v>156.97</v>
      </c>
      <c r="K83" s="24">
        <v>0</v>
      </c>
      <c r="L83" s="6">
        <v>43873</v>
      </c>
    </row>
    <row r="84" spans="2:12" x14ac:dyDescent="0.35">
      <c r="B84" s="65"/>
      <c r="E84" s="100" t="s">
        <v>271</v>
      </c>
      <c r="F84" s="24">
        <v>4561.8599999999997</v>
      </c>
      <c r="G84" s="6">
        <v>43873</v>
      </c>
      <c r="H84" s="24"/>
      <c r="I84" s="100" t="s">
        <v>170</v>
      </c>
      <c r="J84" s="24">
        <v>4561.8599999999997</v>
      </c>
      <c r="K84" s="24">
        <v>0</v>
      </c>
      <c r="L84" s="6">
        <v>43873</v>
      </c>
    </row>
    <row r="85" spans="2:12" x14ac:dyDescent="0.35">
      <c r="B85" s="65"/>
      <c r="E85" s="100" t="s">
        <v>272</v>
      </c>
      <c r="F85" s="24">
        <v>1945.01</v>
      </c>
      <c r="G85" s="6">
        <v>43879</v>
      </c>
      <c r="H85" s="24"/>
      <c r="I85" s="100" t="s">
        <v>273</v>
      </c>
      <c r="J85" s="24">
        <v>1945.01</v>
      </c>
      <c r="K85" s="24">
        <v>0</v>
      </c>
      <c r="L85" s="6">
        <v>43879</v>
      </c>
    </row>
    <row r="86" spans="2:12" x14ac:dyDescent="0.35">
      <c r="B86" s="65"/>
      <c r="E86" s="100" t="s">
        <v>274</v>
      </c>
      <c r="F86" s="24">
        <v>1998.29</v>
      </c>
      <c r="G86" s="6">
        <v>43880</v>
      </c>
      <c r="H86" s="24"/>
      <c r="I86" s="100" t="s">
        <v>148</v>
      </c>
      <c r="J86" s="24">
        <v>1998.29</v>
      </c>
      <c r="K86" s="24">
        <v>0</v>
      </c>
      <c r="L86" s="6">
        <v>43880</v>
      </c>
    </row>
    <row r="87" spans="2:12" x14ac:dyDescent="0.35">
      <c r="B87" s="65"/>
      <c r="E87" s="100" t="s">
        <v>275</v>
      </c>
      <c r="F87" s="24">
        <v>1513.46</v>
      </c>
      <c r="G87" s="6">
        <v>43880</v>
      </c>
      <c r="H87" s="24"/>
      <c r="I87" s="100" t="s">
        <v>150</v>
      </c>
      <c r="J87" s="24">
        <v>1513.46</v>
      </c>
      <c r="K87" s="24">
        <v>0</v>
      </c>
      <c r="L87" s="6">
        <v>43880</v>
      </c>
    </row>
    <row r="88" spans="2:12" x14ac:dyDescent="0.35">
      <c r="B88" s="65"/>
      <c r="E88" s="100" t="s">
        <v>276</v>
      </c>
      <c r="F88" s="24">
        <v>31.94</v>
      </c>
      <c r="G88" s="6">
        <v>43880</v>
      </c>
      <c r="H88" s="24"/>
      <c r="I88" s="100" t="s">
        <v>277</v>
      </c>
      <c r="J88" s="24">
        <v>31.94</v>
      </c>
      <c r="K88" s="24">
        <v>0</v>
      </c>
      <c r="L88" s="6">
        <v>43880</v>
      </c>
    </row>
    <row r="89" spans="2:12" x14ac:dyDescent="0.35">
      <c r="B89" s="65"/>
      <c r="E89" s="100" t="s">
        <v>278</v>
      </c>
      <c r="F89" s="24">
        <v>164.57</v>
      </c>
      <c r="G89" s="6">
        <v>43880</v>
      </c>
      <c r="H89" s="24"/>
      <c r="I89" s="100" t="s">
        <v>279</v>
      </c>
      <c r="J89" s="24">
        <v>164.57</v>
      </c>
      <c r="K89" s="24">
        <v>136.94999999999999</v>
      </c>
      <c r="L89" s="6">
        <v>43880</v>
      </c>
    </row>
    <row r="90" spans="2:12" x14ac:dyDescent="0.35">
      <c r="B90" s="65"/>
      <c r="E90" s="100" t="s">
        <v>280</v>
      </c>
      <c r="F90" s="24">
        <v>321.27999999999997</v>
      </c>
      <c r="G90" s="6">
        <v>43880</v>
      </c>
      <c r="H90" s="24"/>
      <c r="I90" s="100" t="s">
        <v>281</v>
      </c>
      <c r="J90" s="24">
        <v>321.27999999999997</v>
      </c>
      <c r="K90" s="24">
        <v>55</v>
      </c>
      <c r="L90" s="6">
        <v>43880</v>
      </c>
    </row>
    <row r="91" spans="2:12" x14ac:dyDescent="0.35">
      <c r="B91" s="65"/>
      <c r="E91" s="100" t="s">
        <v>282</v>
      </c>
      <c r="F91" s="24">
        <v>160.97999999999999</v>
      </c>
      <c r="G91" s="6">
        <v>43880</v>
      </c>
      <c r="H91" s="24"/>
      <c r="I91" s="100" t="s">
        <v>283</v>
      </c>
      <c r="J91" s="24">
        <v>160.97999999999999</v>
      </c>
      <c r="K91" s="24">
        <v>0</v>
      </c>
      <c r="L91" s="6">
        <v>43880</v>
      </c>
    </row>
    <row r="92" spans="2:12" x14ac:dyDescent="0.35">
      <c r="B92" s="65"/>
      <c r="E92" s="100" t="s">
        <v>284</v>
      </c>
      <c r="F92" s="24">
        <v>153.94</v>
      </c>
      <c r="G92" s="6">
        <v>43880</v>
      </c>
      <c r="H92" s="24"/>
      <c r="I92" s="100" t="s">
        <v>285</v>
      </c>
      <c r="J92" s="24">
        <v>153.94</v>
      </c>
      <c r="K92" s="24">
        <v>18230.97</v>
      </c>
      <c r="L92" s="6">
        <v>43880</v>
      </c>
    </row>
    <row r="93" spans="2:12" x14ac:dyDescent="0.35">
      <c r="B93" s="65"/>
      <c r="E93" s="100" t="s">
        <v>286</v>
      </c>
      <c r="F93" s="24">
        <v>188.8</v>
      </c>
      <c r="G93" s="6">
        <v>43880</v>
      </c>
      <c r="H93" s="24"/>
      <c r="I93" s="100" t="s">
        <v>154</v>
      </c>
      <c r="J93" s="24">
        <v>188.8</v>
      </c>
      <c r="K93" s="24">
        <v>0</v>
      </c>
      <c r="L93" s="6">
        <v>43880</v>
      </c>
    </row>
    <row r="94" spans="2:12" x14ac:dyDescent="0.35">
      <c r="B94" s="65"/>
      <c r="E94" s="100" t="s">
        <v>287</v>
      </c>
      <c r="F94" s="24">
        <v>3789.96</v>
      </c>
      <c r="G94" s="6">
        <v>43880</v>
      </c>
      <c r="H94" s="24"/>
      <c r="I94" s="100" t="s">
        <v>288</v>
      </c>
      <c r="J94" s="24">
        <v>3789.96</v>
      </c>
      <c r="K94" s="24">
        <v>0</v>
      </c>
      <c r="L94" s="6">
        <v>43880</v>
      </c>
    </row>
    <row r="95" spans="2:12" x14ac:dyDescent="0.35">
      <c r="B95" s="65"/>
      <c r="E95" s="100" t="s">
        <v>289</v>
      </c>
      <c r="F95" s="24">
        <v>2367.58</v>
      </c>
      <c r="G95" s="6">
        <v>43880</v>
      </c>
      <c r="H95" s="24"/>
      <c r="I95" s="100" t="s">
        <v>290</v>
      </c>
      <c r="J95" s="24">
        <v>2367.58</v>
      </c>
      <c r="K95" s="24">
        <v>0</v>
      </c>
      <c r="L95" s="6">
        <v>43880</v>
      </c>
    </row>
    <row r="96" spans="2:12" x14ac:dyDescent="0.35">
      <c r="B96" s="65"/>
      <c r="E96" s="100" t="s">
        <v>291</v>
      </c>
      <c r="F96" s="24">
        <v>8035.52</v>
      </c>
      <c r="G96" s="6">
        <v>43880</v>
      </c>
      <c r="H96" s="24"/>
      <c r="I96" s="100" t="s">
        <v>157</v>
      </c>
      <c r="J96" s="24">
        <v>8035.52</v>
      </c>
      <c r="K96" s="24">
        <v>0</v>
      </c>
      <c r="L96" s="6">
        <v>43880</v>
      </c>
    </row>
    <row r="97" spans="2:12" x14ac:dyDescent="0.35">
      <c r="B97" s="65"/>
      <c r="E97" s="100" t="s">
        <v>292</v>
      </c>
      <c r="F97" s="24">
        <v>1948.43</v>
      </c>
      <c r="G97" s="6">
        <v>43880</v>
      </c>
      <c r="H97" s="24"/>
      <c r="I97" s="100" t="s">
        <v>152</v>
      </c>
      <c r="J97" s="24">
        <v>1948.43</v>
      </c>
      <c r="K97" s="24">
        <v>0</v>
      </c>
      <c r="L97" s="6">
        <v>43880</v>
      </c>
    </row>
    <row r="98" spans="2:12" x14ac:dyDescent="0.35">
      <c r="B98" s="65"/>
      <c r="E98" s="100" t="s">
        <v>293</v>
      </c>
      <c r="F98" s="24">
        <v>427.73</v>
      </c>
      <c r="G98" s="6">
        <v>43880</v>
      </c>
      <c r="H98" s="24"/>
      <c r="I98" s="100" t="s">
        <v>294</v>
      </c>
      <c r="J98" s="24">
        <v>427.73</v>
      </c>
      <c r="K98" s="24">
        <v>0</v>
      </c>
      <c r="L98" s="6">
        <v>43880</v>
      </c>
    </row>
    <row r="99" spans="2:12" x14ac:dyDescent="0.35">
      <c r="B99" s="65"/>
      <c r="E99" s="100" t="s">
        <v>295</v>
      </c>
      <c r="F99" s="24">
        <v>270.92</v>
      </c>
      <c r="G99" s="6">
        <v>43880</v>
      </c>
      <c r="H99" s="24"/>
      <c r="I99" s="100" t="s">
        <v>296</v>
      </c>
      <c r="J99" s="24">
        <v>270.92</v>
      </c>
      <c r="K99" s="24">
        <v>0</v>
      </c>
      <c r="L99" s="6">
        <v>43880</v>
      </c>
    </row>
    <row r="100" spans="2:12" x14ac:dyDescent="0.35">
      <c r="B100" s="65"/>
      <c r="E100" s="100" t="s">
        <v>297</v>
      </c>
      <c r="F100" s="24">
        <v>3816</v>
      </c>
      <c r="G100" s="6">
        <v>43880</v>
      </c>
      <c r="H100" s="24"/>
      <c r="I100" s="100" t="s">
        <v>298</v>
      </c>
      <c r="J100" s="24">
        <v>3816</v>
      </c>
      <c r="K100" s="24">
        <v>0</v>
      </c>
      <c r="L100" s="6">
        <v>43880</v>
      </c>
    </row>
    <row r="101" spans="2:12" x14ac:dyDescent="0.35">
      <c r="B101" s="65"/>
      <c r="E101" s="100" t="s">
        <v>299</v>
      </c>
      <c r="F101" s="24">
        <v>65.98</v>
      </c>
      <c r="G101" s="6">
        <v>43880</v>
      </c>
      <c r="H101" s="24"/>
      <c r="I101" s="100" t="s">
        <v>300</v>
      </c>
      <c r="J101" s="24">
        <v>65.98</v>
      </c>
      <c r="K101" s="24">
        <v>0</v>
      </c>
      <c r="L101" s="6">
        <v>43880</v>
      </c>
    </row>
    <row r="102" spans="2:12" x14ac:dyDescent="0.35">
      <c r="B102" s="65"/>
      <c r="E102" s="100" t="s">
        <v>301</v>
      </c>
      <c r="F102" s="24">
        <v>487.8</v>
      </c>
      <c r="G102" s="6">
        <v>43880</v>
      </c>
      <c r="H102" s="24"/>
      <c r="I102" s="100" t="s">
        <v>302</v>
      </c>
      <c r="J102" s="24">
        <v>487.8</v>
      </c>
      <c r="K102" s="24">
        <v>0</v>
      </c>
      <c r="L102" s="6">
        <v>43880</v>
      </c>
    </row>
    <row r="103" spans="2:12" x14ac:dyDescent="0.35">
      <c r="B103" s="65"/>
      <c r="E103" s="100" t="s">
        <v>303</v>
      </c>
      <c r="F103" s="24">
        <v>450.78</v>
      </c>
      <c r="G103" s="6">
        <v>43880</v>
      </c>
      <c r="H103" s="24"/>
      <c r="I103" s="100" t="s">
        <v>304</v>
      </c>
      <c r="J103" s="24">
        <v>450.78</v>
      </c>
      <c r="K103" s="24">
        <v>0</v>
      </c>
      <c r="L103" s="6">
        <v>43880</v>
      </c>
    </row>
    <row r="104" spans="2:12" x14ac:dyDescent="0.35">
      <c r="B104" s="65"/>
      <c r="E104" s="100" t="s">
        <v>305</v>
      </c>
      <c r="F104" s="24">
        <v>424.79</v>
      </c>
      <c r="G104" s="6">
        <v>43880</v>
      </c>
      <c r="H104" s="24"/>
      <c r="I104" s="100" t="s">
        <v>306</v>
      </c>
      <c r="J104" s="24">
        <v>424.79</v>
      </c>
      <c r="K104" s="24">
        <v>0</v>
      </c>
      <c r="L104" s="6">
        <v>43880</v>
      </c>
    </row>
    <row r="105" spans="2:12" x14ac:dyDescent="0.35">
      <c r="B105" s="65"/>
      <c r="E105" s="100" t="s">
        <v>307</v>
      </c>
      <c r="F105" s="24">
        <v>346.64</v>
      </c>
      <c r="G105" s="6">
        <v>43880</v>
      </c>
      <c r="H105" s="24"/>
      <c r="I105" s="100" t="s">
        <v>308</v>
      </c>
      <c r="J105" s="24">
        <v>346.64</v>
      </c>
      <c r="K105" s="24">
        <v>0</v>
      </c>
      <c r="L105" s="6">
        <v>43880</v>
      </c>
    </row>
    <row r="106" spans="2:12" x14ac:dyDescent="0.35">
      <c r="B106" s="65"/>
      <c r="E106" s="100" t="s">
        <v>309</v>
      </c>
      <c r="F106" s="24">
        <v>164.39</v>
      </c>
      <c r="G106" s="6">
        <v>43880</v>
      </c>
      <c r="H106" s="24"/>
      <c r="I106" s="100" t="s">
        <v>310</v>
      </c>
      <c r="J106" s="24">
        <v>164.39</v>
      </c>
      <c r="K106" s="24">
        <v>0</v>
      </c>
      <c r="L106" s="6">
        <v>43880</v>
      </c>
    </row>
    <row r="107" spans="2:12" x14ac:dyDescent="0.35">
      <c r="B107" s="65"/>
      <c r="E107" s="100" t="s">
        <v>311</v>
      </c>
      <c r="F107" s="24">
        <v>10547.66</v>
      </c>
      <c r="G107" s="6">
        <v>43880</v>
      </c>
      <c r="H107" s="24"/>
      <c r="I107" s="100" t="s">
        <v>157</v>
      </c>
      <c r="J107" s="24">
        <v>10547.66</v>
      </c>
      <c r="K107" s="24">
        <v>0</v>
      </c>
      <c r="L107" s="6">
        <v>43880</v>
      </c>
    </row>
    <row r="108" spans="2:12" x14ac:dyDescent="0.35">
      <c r="B108" s="65"/>
      <c r="E108" s="100" t="s">
        <v>312</v>
      </c>
      <c r="F108" s="24">
        <v>354.85</v>
      </c>
      <c r="G108" s="6">
        <v>43880</v>
      </c>
      <c r="H108" s="24"/>
      <c r="I108" s="100" t="s">
        <v>313</v>
      </c>
      <c r="J108" s="24">
        <v>354.85</v>
      </c>
      <c r="K108" s="24">
        <v>0</v>
      </c>
      <c r="L108" s="6">
        <v>43880</v>
      </c>
    </row>
    <row r="109" spans="2:12" x14ac:dyDescent="0.35">
      <c r="B109" s="65"/>
      <c r="E109" s="100" t="s">
        <v>314</v>
      </c>
      <c r="F109" s="24">
        <v>385.96</v>
      </c>
      <c r="G109" s="6">
        <v>43880</v>
      </c>
      <c r="H109" s="24"/>
      <c r="I109" s="100" t="s">
        <v>315</v>
      </c>
      <c r="J109" s="24">
        <v>385.96</v>
      </c>
      <c r="K109" s="24">
        <v>0</v>
      </c>
      <c r="L109" s="6">
        <v>43880</v>
      </c>
    </row>
    <row r="110" spans="2:12" x14ac:dyDescent="0.35">
      <c r="B110" s="65"/>
      <c r="E110" s="100" t="s">
        <v>316</v>
      </c>
      <c r="F110" s="24">
        <v>357.97</v>
      </c>
      <c r="G110" s="6">
        <v>43880</v>
      </c>
      <c r="H110" s="24"/>
      <c r="I110" s="100" t="s">
        <v>317</v>
      </c>
      <c r="J110" s="24">
        <v>357.97</v>
      </c>
      <c r="K110" s="24">
        <v>0</v>
      </c>
      <c r="L110" s="6">
        <v>43880</v>
      </c>
    </row>
    <row r="111" spans="2:12" x14ac:dyDescent="0.35">
      <c r="B111" s="65"/>
      <c r="E111" s="100" t="s">
        <v>318</v>
      </c>
      <c r="F111" s="24">
        <v>367.81</v>
      </c>
      <c r="G111" s="6">
        <v>43880</v>
      </c>
      <c r="H111" s="24"/>
      <c r="I111" s="100" t="s">
        <v>319</v>
      </c>
      <c r="J111" s="24">
        <v>367.81</v>
      </c>
      <c r="K111" s="24">
        <v>0</v>
      </c>
      <c r="L111" s="6">
        <v>43880</v>
      </c>
    </row>
    <row r="112" spans="2:12" x14ac:dyDescent="0.35">
      <c r="B112" s="65"/>
      <c r="E112" s="100" t="s">
        <v>320</v>
      </c>
      <c r="F112" s="24">
        <v>355.96</v>
      </c>
      <c r="G112" s="6">
        <v>43880</v>
      </c>
      <c r="H112" s="24"/>
      <c r="I112" s="100" t="s">
        <v>321</v>
      </c>
      <c r="J112" s="24">
        <v>355.96</v>
      </c>
      <c r="K112" s="24">
        <v>0</v>
      </c>
      <c r="L112" s="6">
        <v>43880</v>
      </c>
    </row>
    <row r="113" spans="2:12" x14ac:dyDescent="0.35">
      <c r="B113" s="65"/>
      <c r="E113" s="100" t="s">
        <v>322</v>
      </c>
      <c r="F113" s="24">
        <v>334.85</v>
      </c>
      <c r="G113" s="6">
        <v>43880</v>
      </c>
      <c r="H113" s="24"/>
      <c r="I113" s="100" t="s">
        <v>323</v>
      </c>
      <c r="J113" s="24">
        <v>334.85</v>
      </c>
      <c r="K113" s="24">
        <v>0</v>
      </c>
      <c r="L113" s="6">
        <v>43880</v>
      </c>
    </row>
    <row r="114" spans="2:12" x14ac:dyDescent="0.35">
      <c r="B114" s="65"/>
      <c r="E114" s="100" t="s">
        <v>324</v>
      </c>
      <c r="F114" s="24">
        <v>164.93</v>
      </c>
      <c r="G114" s="6">
        <v>43880</v>
      </c>
      <c r="H114" s="24"/>
      <c r="I114" s="100" t="s">
        <v>325</v>
      </c>
      <c r="J114" s="24">
        <v>164.93</v>
      </c>
      <c r="K114" s="24">
        <v>0</v>
      </c>
      <c r="L114" s="6">
        <v>43880</v>
      </c>
    </row>
    <row r="115" spans="2:12" x14ac:dyDescent="0.35">
      <c r="B115" s="65"/>
      <c r="E115" s="100" t="s">
        <v>326</v>
      </c>
      <c r="F115" s="24">
        <v>166.44</v>
      </c>
      <c r="G115" s="6">
        <v>43880</v>
      </c>
      <c r="H115" s="24"/>
      <c r="I115" s="100" t="s">
        <v>327</v>
      </c>
      <c r="J115" s="24">
        <v>166.44</v>
      </c>
      <c r="K115" s="24">
        <v>0</v>
      </c>
      <c r="L115" s="6">
        <v>43880</v>
      </c>
    </row>
    <row r="116" spans="2:12" x14ac:dyDescent="0.35">
      <c r="B116" s="65"/>
      <c r="E116" s="100" t="s">
        <v>328</v>
      </c>
      <c r="F116" s="24">
        <v>169.84</v>
      </c>
      <c r="G116" s="6">
        <v>43880</v>
      </c>
      <c r="H116" s="24"/>
      <c r="I116" s="100" t="s">
        <v>329</v>
      </c>
      <c r="J116" s="24">
        <v>169.84</v>
      </c>
      <c r="K116" s="24">
        <v>0</v>
      </c>
      <c r="L116" s="6">
        <v>43880</v>
      </c>
    </row>
    <row r="117" spans="2:12" x14ac:dyDescent="0.35">
      <c r="B117" s="65"/>
      <c r="E117" s="100" t="s">
        <v>330</v>
      </c>
      <c r="F117" s="24">
        <v>11.99</v>
      </c>
      <c r="G117" s="6">
        <v>43882</v>
      </c>
      <c r="H117" s="24"/>
      <c r="I117" s="100" t="s">
        <v>331</v>
      </c>
      <c r="J117" s="24">
        <v>11.99</v>
      </c>
      <c r="K117" s="24">
        <v>0</v>
      </c>
      <c r="L117" s="6">
        <v>43882</v>
      </c>
    </row>
    <row r="118" spans="2:12" x14ac:dyDescent="0.35">
      <c r="B118" s="65"/>
      <c r="E118" s="100" t="s">
        <v>332</v>
      </c>
      <c r="F118" s="24">
        <v>1950</v>
      </c>
      <c r="G118" s="6">
        <v>43885</v>
      </c>
      <c r="H118" s="24"/>
      <c r="I118" s="100" t="s">
        <v>333</v>
      </c>
      <c r="J118" s="24">
        <v>1950</v>
      </c>
      <c r="K118" s="24">
        <v>0</v>
      </c>
      <c r="L118" s="6">
        <v>43885</v>
      </c>
    </row>
    <row r="119" spans="2:12" x14ac:dyDescent="0.35">
      <c r="B119" s="65"/>
      <c r="E119" s="100" t="s">
        <v>334</v>
      </c>
      <c r="F119" s="24">
        <v>1547.42</v>
      </c>
      <c r="G119" s="6">
        <v>43885</v>
      </c>
      <c r="H119" s="24"/>
      <c r="I119" s="100" t="s">
        <v>148</v>
      </c>
      <c r="J119" s="24">
        <v>1547.42</v>
      </c>
      <c r="K119" s="24">
        <v>0</v>
      </c>
      <c r="L119" s="6">
        <v>43885</v>
      </c>
    </row>
    <row r="120" spans="2:12" x14ac:dyDescent="0.35">
      <c r="B120" s="65"/>
      <c r="E120" s="100" t="s">
        <v>335</v>
      </c>
      <c r="F120" s="24">
        <v>1281.71</v>
      </c>
      <c r="G120" s="6">
        <v>43885</v>
      </c>
      <c r="H120" s="24"/>
      <c r="I120" s="100" t="s">
        <v>150</v>
      </c>
      <c r="J120" s="24">
        <v>1281.71</v>
      </c>
      <c r="K120" s="24">
        <v>0</v>
      </c>
      <c r="L120" s="6">
        <v>43885</v>
      </c>
    </row>
    <row r="121" spans="2:12" x14ac:dyDescent="0.35">
      <c r="B121" s="65"/>
      <c r="E121" s="100" t="s">
        <v>336</v>
      </c>
      <c r="F121" s="24">
        <v>3796.3</v>
      </c>
      <c r="G121" s="6">
        <v>43886</v>
      </c>
      <c r="H121" s="24"/>
      <c r="I121" s="100" t="s">
        <v>337</v>
      </c>
      <c r="J121" s="24">
        <v>3796.3</v>
      </c>
      <c r="K121" s="24">
        <v>0</v>
      </c>
      <c r="L121" s="6">
        <v>43886</v>
      </c>
    </row>
    <row r="122" spans="2:12" x14ac:dyDescent="0.35">
      <c r="B122" s="65"/>
      <c r="E122" s="100" t="s">
        <v>338</v>
      </c>
      <c r="F122" s="24">
        <v>102.99</v>
      </c>
      <c r="G122" s="6">
        <v>43886</v>
      </c>
      <c r="H122" s="24"/>
      <c r="I122" s="100" t="s">
        <v>337</v>
      </c>
      <c r="J122" s="24">
        <v>102.99</v>
      </c>
      <c r="K122" s="24">
        <v>0</v>
      </c>
      <c r="L122" s="6">
        <v>43886</v>
      </c>
    </row>
    <row r="123" spans="2:12" x14ac:dyDescent="0.35">
      <c r="B123" s="65"/>
      <c r="E123" s="100" t="s">
        <v>339</v>
      </c>
      <c r="F123" s="24">
        <v>995.44</v>
      </c>
      <c r="G123" s="6">
        <v>43890</v>
      </c>
      <c r="H123" s="24"/>
      <c r="I123" s="100" t="s">
        <v>340</v>
      </c>
      <c r="J123" s="24">
        <v>995.44</v>
      </c>
      <c r="K123" s="24">
        <v>0</v>
      </c>
      <c r="L123" s="6">
        <v>43890</v>
      </c>
    </row>
    <row r="124" spans="2:12" x14ac:dyDescent="0.35">
      <c r="B124" s="65"/>
      <c r="E124" s="100" t="s">
        <v>341</v>
      </c>
      <c r="F124" s="24">
        <v>4938.63</v>
      </c>
      <c r="G124" s="6">
        <v>43893</v>
      </c>
      <c r="H124" s="24"/>
      <c r="I124" s="100" t="s">
        <v>342</v>
      </c>
      <c r="J124" s="24">
        <v>4938.63</v>
      </c>
      <c r="K124" s="24">
        <v>0</v>
      </c>
      <c r="L124" s="6">
        <v>43893</v>
      </c>
    </row>
    <row r="125" spans="2:12" x14ac:dyDescent="0.35">
      <c r="B125" s="65"/>
      <c r="E125" s="100" t="s">
        <v>343</v>
      </c>
      <c r="F125" s="24">
        <v>371.96</v>
      </c>
      <c r="G125" s="6">
        <v>43893</v>
      </c>
      <c r="H125" s="24"/>
      <c r="I125" s="100" t="s">
        <v>342</v>
      </c>
      <c r="J125" s="24">
        <v>371.96</v>
      </c>
      <c r="K125" s="24">
        <v>0</v>
      </c>
      <c r="L125" s="6">
        <v>43893</v>
      </c>
    </row>
    <row r="126" spans="2:12" x14ac:dyDescent="0.35">
      <c r="B126" s="65"/>
      <c r="E126" s="100" t="s">
        <v>344</v>
      </c>
      <c r="F126" s="24">
        <v>1593.18</v>
      </c>
      <c r="G126" s="6">
        <v>43894</v>
      </c>
      <c r="H126" s="24"/>
      <c r="I126" s="100" t="s">
        <v>148</v>
      </c>
      <c r="J126" s="24">
        <v>1593.18</v>
      </c>
      <c r="K126" s="24">
        <v>0</v>
      </c>
      <c r="L126" s="6">
        <v>43894</v>
      </c>
    </row>
    <row r="127" spans="2:12" x14ac:dyDescent="0.35">
      <c r="B127" s="65"/>
      <c r="E127" s="100" t="s">
        <v>345</v>
      </c>
      <c r="F127" s="24">
        <v>1870.57</v>
      </c>
      <c r="G127" s="6">
        <v>43894</v>
      </c>
      <c r="H127" s="24"/>
      <c r="I127" s="100" t="s">
        <v>150</v>
      </c>
      <c r="J127" s="24">
        <v>1870.57</v>
      </c>
      <c r="K127" s="24">
        <v>0</v>
      </c>
      <c r="L127" s="6">
        <v>43894</v>
      </c>
    </row>
    <row r="128" spans="2:12" x14ac:dyDescent="0.35">
      <c r="B128" s="65"/>
      <c r="E128" s="100" t="s">
        <v>346</v>
      </c>
      <c r="F128" s="24">
        <v>17127.84</v>
      </c>
      <c r="G128" s="6">
        <v>43894</v>
      </c>
      <c r="H128" s="24"/>
      <c r="I128" s="100" t="s">
        <v>152</v>
      </c>
      <c r="J128" s="24">
        <v>17127.84</v>
      </c>
      <c r="K128" s="24">
        <v>0</v>
      </c>
      <c r="L128" s="6">
        <v>43894</v>
      </c>
    </row>
    <row r="129" spans="2:12" x14ac:dyDescent="0.35">
      <c r="B129" s="65"/>
      <c r="E129" s="100" t="s">
        <v>347</v>
      </c>
      <c r="F129" s="24">
        <v>379.95</v>
      </c>
      <c r="G129" s="6">
        <v>43894</v>
      </c>
      <c r="H129" s="24"/>
      <c r="I129" s="100" t="s">
        <v>348</v>
      </c>
      <c r="J129" s="24">
        <v>379.95</v>
      </c>
      <c r="K129" s="24">
        <v>0</v>
      </c>
      <c r="L129" s="6">
        <v>43894</v>
      </c>
    </row>
    <row r="130" spans="2:12" x14ac:dyDescent="0.35">
      <c r="B130" s="65"/>
      <c r="E130" s="100" t="s">
        <v>349</v>
      </c>
      <c r="F130" s="24">
        <v>6304.3</v>
      </c>
      <c r="G130" s="6">
        <v>43894</v>
      </c>
      <c r="H130" s="24"/>
      <c r="I130" s="100" t="s">
        <v>157</v>
      </c>
      <c r="J130" s="24">
        <v>6304.3</v>
      </c>
      <c r="K130" s="24">
        <v>0</v>
      </c>
      <c r="L130" s="6">
        <v>43894</v>
      </c>
    </row>
    <row r="131" spans="2:12" x14ac:dyDescent="0.35">
      <c r="B131" s="65"/>
      <c r="E131" s="100" t="s">
        <v>350</v>
      </c>
      <c r="F131" s="24">
        <v>577.79999999999995</v>
      </c>
      <c r="G131" s="6">
        <v>43894</v>
      </c>
      <c r="H131" s="24"/>
      <c r="I131" s="100" t="s">
        <v>154</v>
      </c>
      <c r="J131" s="24">
        <v>577.79999999999995</v>
      </c>
      <c r="K131" s="24">
        <v>0</v>
      </c>
      <c r="L131" s="6">
        <v>43894</v>
      </c>
    </row>
    <row r="132" spans="2:12" x14ac:dyDescent="0.35">
      <c r="B132" s="65"/>
      <c r="E132" s="100" t="s">
        <v>351</v>
      </c>
      <c r="F132" s="24">
        <v>4561.09</v>
      </c>
      <c r="G132" s="6">
        <v>43894</v>
      </c>
      <c r="H132" s="24"/>
      <c r="I132" s="100" t="s">
        <v>170</v>
      </c>
      <c r="J132" s="24">
        <v>4561.09</v>
      </c>
      <c r="K132" s="24">
        <v>0</v>
      </c>
      <c r="L132" s="6">
        <v>43894</v>
      </c>
    </row>
    <row r="133" spans="2:12" x14ac:dyDescent="0.35">
      <c r="B133" s="65"/>
      <c r="E133" s="100" t="s">
        <v>352</v>
      </c>
      <c r="F133" s="24">
        <v>169.99</v>
      </c>
      <c r="G133" s="6">
        <v>43894</v>
      </c>
      <c r="H133" s="24"/>
      <c r="I133" s="100" t="s">
        <v>353</v>
      </c>
      <c r="J133" s="24">
        <v>169.99</v>
      </c>
      <c r="K133" s="24">
        <v>237.94</v>
      </c>
      <c r="L133" s="6">
        <v>43894</v>
      </c>
    </row>
    <row r="134" spans="2:12" x14ac:dyDescent="0.35">
      <c r="B134" s="65"/>
      <c r="E134" s="100" t="s">
        <v>354</v>
      </c>
      <c r="F134" s="24">
        <v>190.92</v>
      </c>
      <c r="G134" s="6">
        <v>43894</v>
      </c>
      <c r="H134" s="24"/>
      <c r="I134" s="100" t="s">
        <v>355</v>
      </c>
      <c r="J134" s="24">
        <v>190.92</v>
      </c>
      <c r="K134" s="24">
        <v>89.93</v>
      </c>
      <c r="L134" s="6">
        <v>43894</v>
      </c>
    </row>
    <row r="135" spans="2:12" x14ac:dyDescent="0.35">
      <c r="B135" s="65"/>
      <c r="E135" s="100"/>
      <c r="F135" s="24"/>
      <c r="G135" s="6"/>
      <c r="H135" s="24"/>
      <c r="I135" s="100" t="s">
        <v>356</v>
      </c>
      <c r="J135" s="24">
        <v>0</v>
      </c>
      <c r="K135" s="24">
        <v>16609.71</v>
      </c>
      <c r="L135" s="6">
        <v>43894</v>
      </c>
    </row>
    <row r="136" spans="2:12" x14ac:dyDescent="0.35">
      <c r="B136" s="65"/>
      <c r="E136" s="100" t="s">
        <v>357</v>
      </c>
      <c r="F136" s="24">
        <v>137.97999999999999</v>
      </c>
      <c r="G136" s="6">
        <v>43894</v>
      </c>
      <c r="H136" s="24"/>
      <c r="I136" s="100" t="s">
        <v>358</v>
      </c>
      <c r="J136" s="24">
        <v>137.97999999999999</v>
      </c>
      <c r="K136" s="24">
        <v>364.97</v>
      </c>
      <c r="L136" s="6">
        <v>43894</v>
      </c>
    </row>
    <row r="137" spans="2:12" x14ac:dyDescent="0.35">
      <c r="B137" s="65"/>
      <c r="E137" s="48" t="s">
        <v>372</v>
      </c>
      <c r="F137" s="74">
        <v>9.99</v>
      </c>
      <c r="G137" s="27">
        <v>43896.161863425928</v>
      </c>
      <c r="H137" s="27"/>
      <c r="I137" s="48" t="s">
        <v>373</v>
      </c>
      <c r="J137" s="74">
        <v>9.99</v>
      </c>
      <c r="K137" s="74">
        <v>0</v>
      </c>
      <c r="L137" s="27">
        <v>43896</v>
      </c>
    </row>
    <row r="138" spans="2:12" x14ac:dyDescent="0.35">
      <c r="B138" s="65"/>
      <c r="E138" s="48" t="s">
        <v>374</v>
      </c>
      <c r="F138" s="74">
        <v>4653.57</v>
      </c>
      <c r="G138" s="27">
        <v>43900.162488425929</v>
      </c>
      <c r="H138" s="27"/>
      <c r="I138" s="48" t="s">
        <v>375</v>
      </c>
      <c r="J138" s="74">
        <v>4653.57</v>
      </c>
      <c r="K138" s="74">
        <v>0</v>
      </c>
      <c r="L138" s="27">
        <v>43900</v>
      </c>
    </row>
    <row r="139" spans="2:12" x14ac:dyDescent="0.35">
      <c r="B139" s="65"/>
      <c r="E139" s="48" t="s">
        <v>376</v>
      </c>
      <c r="F139" s="74">
        <v>9.99</v>
      </c>
      <c r="G139" s="27">
        <v>43901.743495370371</v>
      </c>
      <c r="H139" s="27"/>
      <c r="I139" s="48" t="s">
        <v>377</v>
      </c>
      <c r="J139" s="74">
        <v>9.99</v>
      </c>
      <c r="K139" s="74">
        <v>0</v>
      </c>
      <c r="L139" s="27">
        <v>43901</v>
      </c>
    </row>
    <row r="140" spans="2:12" x14ac:dyDescent="0.35">
      <c r="B140" s="65"/>
      <c r="E140" s="48" t="s">
        <v>378</v>
      </c>
      <c r="F140" s="74">
        <v>1273.4100000000001</v>
      </c>
      <c r="G140" s="27">
        <v>43903.559918981482</v>
      </c>
      <c r="H140" s="27"/>
      <c r="I140" s="48" t="s">
        <v>148</v>
      </c>
      <c r="J140" s="74">
        <v>1273.4100000000001</v>
      </c>
      <c r="K140" s="74">
        <v>0</v>
      </c>
      <c r="L140" s="27">
        <v>43903</v>
      </c>
    </row>
    <row r="141" spans="2:12" x14ac:dyDescent="0.35">
      <c r="B141" s="65"/>
      <c r="E141" s="48" t="s">
        <v>379</v>
      </c>
      <c r="F141" s="74">
        <v>1000.73</v>
      </c>
      <c r="G141" s="27">
        <v>43903.560659722221</v>
      </c>
      <c r="H141" s="27"/>
      <c r="I141" s="48" t="s">
        <v>150</v>
      </c>
      <c r="J141" s="74">
        <v>1000.73</v>
      </c>
      <c r="K141" s="74">
        <v>0</v>
      </c>
      <c r="L141" s="27">
        <v>43903</v>
      </c>
    </row>
    <row r="142" spans="2:12" x14ac:dyDescent="0.35">
      <c r="B142" s="65"/>
      <c r="E142" s="48" t="s">
        <v>380</v>
      </c>
      <c r="F142" s="74">
        <v>2708.16</v>
      </c>
      <c r="G142" s="27">
        <v>43903.561180555553</v>
      </c>
      <c r="H142" s="27"/>
      <c r="I142" s="48" t="s">
        <v>152</v>
      </c>
      <c r="J142" s="74">
        <v>2708.16</v>
      </c>
      <c r="K142" s="74">
        <v>0</v>
      </c>
      <c r="L142" s="27">
        <v>43903</v>
      </c>
    </row>
    <row r="143" spans="2:12" x14ac:dyDescent="0.35">
      <c r="B143" s="65"/>
      <c r="E143" s="48" t="s">
        <v>381</v>
      </c>
      <c r="F143" s="74">
        <v>320.92</v>
      </c>
      <c r="G143" s="27">
        <v>43903.563414351855</v>
      </c>
      <c r="H143" s="27"/>
      <c r="I143" s="48" t="s">
        <v>382</v>
      </c>
      <c r="J143" s="74">
        <v>320.92</v>
      </c>
      <c r="K143" s="74">
        <v>0</v>
      </c>
      <c r="L143" s="27">
        <v>43903</v>
      </c>
    </row>
    <row r="144" spans="2:12" x14ac:dyDescent="0.35">
      <c r="B144" s="65"/>
      <c r="E144" s="48" t="s">
        <v>383</v>
      </c>
      <c r="F144" s="74">
        <v>1627.87</v>
      </c>
      <c r="G144" s="27">
        <v>43903.564965277779</v>
      </c>
      <c r="H144" s="27"/>
      <c r="I144" s="48" t="s">
        <v>157</v>
      </c>
      <c r="J144" s="74">
        <v>1627.87</v>
      </c>
      <c r="K144" s="74">
        <v>0</v>
      </c>
      <c r="L144" s="27">
        <v>43903</v>
      </c>
    </row>
    <row r="145" spans="2:12" x14ac:dyDescent="0.35">
      <c r="B145" s="65"/>
      <c r="E145" s="48" t="s">
        <v>384</v>
      </c>
      <c r="F145" s="74">
        <v>43.98</v>
      </c>
      <c r="G145" s="27">
        <v>43903.56590277778</v>
      </c>
      <c r="H145" s="27"/>
      <c r="I145" s="48" t="s">
        <v>385</v>
      </c>
      <c r="J145" s="74">
        <v>43.98</v>
      </c>
      <c r="K145" s="74">
        <v>0</v>
      </c>
      <c r="L145" s="27">
        <v>43903</v>
      </c>
    </row>
    <row r="146" spans="2:12" x14ac:dyDescent="0.35">
      <c r="B146" s="65"/>
      <c r="E146" s="48" t="s">
        <v>386</v>
      </c>
      <c r="F146" s="74">
        <v>52.99</v>
      </c>
      <c r="G146" s="27">
        <v>43903.566296296296</v>
      </c>
      <c r="H146" s="27"/>
      <c r="I146" s="48" t="s">
        <v>154</v>
      </c>
      <c r="J146" s="74">
        <v>52.99</v>
      </c>
      <c r="K146" s="74">
        <v>0</v>
      </c>
      <c r="L146" s="27">
        <v>43903</v>
      </c>
    </row>
    <row r="147" spans="2:12" x14ac:dyDescent="0.35">
      <c r="B147" s="65"/>
      <c r="E147" s="48" t="s">
        <v>387</v>
      </c>
      <c r="F147" s="74">
        <v>1302.31</v>
      </c>
      <c r="G147" s="27">
        <v>43903.566666666666</v>
      </c>
      <c r="H147" s="27"/>
      <c r="I147" s="48" t="s">
        <v>388</v>
      </c>
      <c r="J147" s="74">
        <v>1302.31</v>
      </c>
      <c r="K147" s="74">
        <v>0</v>
      </c>
      <c r="L147" s="27">
        <v>43903</v>
      </c>
    </row>
    <row r="148" spans="2:12" x14ac:dyDescent="0.35">
      <c r="B148" s="65"/>
      <c r="E148" s="48" t="s">
        <v>389</v>
      </c>
      <c r="F148" s="74">
        <v>331.49</v>
      </c>
      <c r="G148" s="27">
        <v>43903.567210648151</v>
      </c>
      <c r="H148" s="27"/>
      <c r="I148" s="48" t="s">
        <v>390</v>
      </c>
      <c r="J148" s="74">
        <v>331.49</v>
      </c>
      <c r="K148" s="74">
        <v>0</v>
      </c>
      <c r="L148" s="27">
        <v>43903</v>
      </c>
    </row>
    <row r="149" spans="2:12" x14ac:dyDescent="0.35">
      <c r="B149" s="65"/>
      <c r="E149" s="48" t="s">
        <v>391</v>
      </c>
      <c r="F149" s="74">
        <v>0</v>
      </c>
      <c r="G149" s="27">
        <v>43906.641284722224</v>
      </c>
      <c r="H149" s="27"/>
      <c r="J149" s="74"/>
      <c r="K149" s="74"/>
      <c r="L149" s="27"/>
    </row>
    <row r="150" spans="2:12" x14ac:dyDescent="0.35">
      <c r="B150" s="65"/>
      <c r="E150" s="48" t="s">
        <v>392</v>
      </c>
      <c r="F150" s="74">
        <v>0</v>
      </c>
      <c r="G150" s="27">
        <v>43906.641655092593</v>
      </c>
      <c r="H150" s="27"/>
      <c r="J150" s="74"/>
      <c r="K150" s="74"/>
      <c r="L150" s="27"/>
    </row>
    <row r="151" spans="2:12" x14ac:dyDescent="0.35">
      <c r="B151" s="65"/>
      <c r="E151" s="48" t="s">
        <v>393</v>
      </c>
      <c r="F151" s="74">
        <v>0</v>
      </c>
      <c r="G151" s="27">
        <v>43906.642071759263</v>
      </c>
      <c r="H151" s="27"/>
      <c r="J151" s="74"/>
      <c r="K151" s="74"/>
      <c r="L151" s="27"/>
    </row>
    <row r="152" spans="2:12" x14ac:dyDescent="0.35">
      <c r="B152" s="65"/>
      <c r="E152" s="48" t="s">
        <v>394</v>
      </c>
      <c r="F152" s="74">
        <v>0</v>
      </c>
      <c r="G152" s="27">
        <v>43906.642326388886</v>
      </c>
      <c r="H152" s="27"/>
      <c r="J152" s="74"/>
      <c r="K152" s="74"/>
      <c r="L152" s="27"/>
    </row>
    <row r="153" spans="2:12" x14ac:dyDescent="0.35">
      <c r="B153" s="65"/>
      <c r="E153" s="48" t="s">
        <v>395</v>
      </c>
      <c r="F153" s="74">
        <v>0</v>
      </c>
      <c r="G153" s="27">
        <v>43906.669525462959</v>
      </c>
      <c r="H153" s="27"/>
      <c r="J153" s="74"/>
      <c r="K153" s="74"/>
      <c r="L153" s="27"/>
    </row>
    <row r="154" spans="2:12" x14ac:dyDescent="0.35">
      <c r="B154" s="65"/>
      <c r="E154" s="48" t="s">
        <v>396</v>
      </c>
      <c r="F154" s="74">
        <v>7299.11</v>
      </c>
      <c r="G154" s="27">
        <v>43907.162581018521</v>
      </c>
      <c r="H154" s="27"/>
      <c r="I154" s="48" t="s">
        <v>397</v>
      </c>
      <c r="J154" s="74">
        <v>7299.11</v>
      </c>
      <c r="K154" s="74">
        <v>0</v>
      </c>
      <c r="L154" s="27">
        <v>43907</v>
      </c>
    </row>
    <row r="155" spans="2:12" x14ac:dyDescent="0.35">
      <c r="B155" s="65"/>
      <c r="E155" s="48" t="s">
        <v>398</v>
      </c>
      <c r="F155" s="74">
        <v>0</v>
      </c>
      <c r="G155" s="27">
        <v>43907.453229166669</v>
      </c>
      <c r="H155" s="27"/>
      <c r="J155" s="74"/>
      <c r="K155" s="74"/>
      <c r="L155" s="27"/>
    </row>
    <row r="156" spans="2:12" x14ac:dyDescent="0.35">
      <c r="B156" s="65"/>
      <c r="E156" s="48" t="s">
        <v>399</v>
      </c>
      <c r="F156" s="74">
        <v>0</v>
      </c>
      <c r="G156" s="27">
        <v>43907.453506944446</v>
      </c>
      <c r="H156" s="27"/>
      <c r="J156" s="74"/>
      <c r="K156" s="74"/>
      <c r="L156" s="27"/>
    </row>
    <row r="157" spans="2:12" x14ac:dyDescent="0.35">
      <c r="B157" s="65"/>
      <c r="E157" s="48" t="s">
        <v>400</v>
      </c>
      <c r="F157" s="74">
        <v>0</v>
      </c>
      <c r="G157" s="27">
        <v>43907.453900462962</v>
      </c>
      <c r="H157" s="27"/>
      <c r="J157" s="74"/>
      <c r="K157" s="74"/>
      <c r="L157" s="27"/>
    </row>
    <row r="158" spans="2:12" x14ac:dyDescent="0.35">
      <c r="B158" s="65"/>
      <c r="E158" s="48" t="s">
        <v>401</v>
      </c>
      <c r="F158" s="74">
        <v>0</v>
      </c>
      <c r="G158" s="27">
        <v>43907.459953703707</v>
      </c>
      <c r="H158" s="27"/>
      <c r="J158" s="74"/>
      <c r="K158" s="74"/>
      <c r="L158" s="27"/>
    </row>
    <row r="159" spans="2:12" x14ac:dyDescent="0.35">
      <c r="B159" s="65"/>
      <c r="E159" s="48" t="s">
        <v>402</v>
      </c>
      <c r="F159" s="74">
        <v>1776.32</v>
      </c>
      <c r="G159" s="27">
        <v>43907.467152777775</v>
      </c>
      <c r="H159" s="27"/>
      <c r="I159" s="48" t="s">
        <v>148</v>
      </c>
      <c r="J159" s="74">
        <v>1776.32</v>
      </c>
      <c r="K159" s="74">
        <v>0</v>
      </c>
      <c r="L159" s="27">
        <v>43907</v>
      </c>
    </row>
    <row r="160" spans="2:12" x14ac:dyDescent="0.35">
      <c r="B160" s="65"/>
      <c r="E160" s="48" t="s">
        <v>403</v>
      </c>
      <c r="F160" s="74">
        <v>1978.54</v>
      </c>
      <c r="G160" s="27">
        <v>43907.467430555553</v>
      </c>
      <c r="H160" s="27"/>
      <c r="I160" s="48" t="s">
        <v>150</v>
      </c>
      <c r="J160" s="74">
        <v>1978.54</v>
      </c>
      <c r="K160" s="74">
        <v>0</v>
      </c>
      <c r="L160" s="27">
        <v>43907</v>
      </c>
    </row>
    <row r="161" spans="2:12" x14ac:dyDescent="0.35">
      <c r="B161" s="65"/>
      <c r="E161" s="48" t="s">
        <v>404</v>
      </c>
      <c r="F161" s="74">
        <v>2465.6799999999998</v>
      </c>
      <c r="G161" s="27">
        <v>43907.467731481483</v>
      </c>
      <c r="H161" s="27"/>
      <c r="I161" s="48" t="s">
        <v>152</v>
      </c>
      <c r="J161" s="74">
        <v>2465.6799999999998</v>
      </c>
      <c r="K161" s="74">
        <v>0</v>
      </c>
      <c r="L161" s="27">
        <v>43907</v>
      </c>
    </row>
    <row r="162" spans="2:12" x14ac:dyDescent="0.35">
      <c r="B162" s="65"/>
      <c r="E162" s="48" t="s">
        <v>405</v>
      </c>
      <c r="F162" s="74">
        <v>2801.67</v>
      </c>
      <c r="G162" s="27">
        <v>43907.499618055554</v>
      </c>
      <c r="H162" s="27"/>
      <c r="I162" s="48" t="s">
        <v>157</v>
      </c>
      <c r="J162" s="74">
        <v>2801.67</v>
      </c>
      <c r="K162" s="74">
        <v>0</v>
      </c>
      <c r="L162" s="27">
        <v>43907</v>
      </c>
    </row>
    <row r="163" spans="2:12" x14ac:dyDescent="0.35">
      <c r="B163" s="65"/>
      <c r="E163" s="48" t="s">
        <v>406</v>
      </c>
      <c r="F163" s="74">
        <v>207.88</v>
      </c>
      <c r="G163" s="27">
        <v>43907.499907407408</v>
      </c>
      <c r="H163" s="27"/>
      <c r="I163" s="48" t="s">
        <v>154</v>
      </c>
      <c r="J163" s="74">
        <v>207.88</v>
      </c>
      <c r="K163" s="74">
        <v>0</v>
      </c>
      <c r="L163" s="27">
        <v>43907</v>
      </c>
    </row>
    <row r="164" spans="2:12" x14ac:dyDescent="0.35">
      <c r="B164" s="65"/>
      <c r="E164" s="48" t="s">
        <v>407</v>
      </c>
      <c r="F164" s="74">
        <v>5176.79</v>
      </c>
      <c r="G164" s="27">
        <v>43907.587476851855</v>
      </c>
      <c r="H164" s="27"/>
      <c r="I164" s="48" t="s">
        <v>408</v>
      </c>
      <c r="J164" s="74">
        <v>5176.79</v>
      </c>
      <c r="K164" s="74">
        <v>0</v>
      </c>
      <c r="L164" s="27">
        <v>43907</v>
      </c>
    </row>
    <row r="165" spans="2:12" x14ac:dyDescent="0.35">
      <c r="B165" s="65"/>
      <c r="E165" s="48" t="s">
        <v>409</v>
      </c>
      <c r="F165" s="74">
        <v>550</v>
      </c>
      <c r="G165" s="27">
        <v>43908.161898148152</v>
      </c>
      <c r="H165" s="27"/>
      <c r="I165" s="48" t="s">
        <v>410</v>
      </c>
      <c r="J165" s="74">
        <v>550</v>
      </c>
      <c r="K165" s="74">
        <v>0</v>
      </c>
      <c r="L165" s="27">
        <v>43908</v>
      </c>
    </row>
    <row r="166" spans="2:12" x14ac:dyDescent="0.35">
      <c r="B166" s="65"/>
      <c r="E166" s="48" t="s">
        <v>411</v>
      </c>
      <c r="F166" s="74">
        <v>3938.9</v>
      </c>
      <c r="G166" s="27">
        <v>43908.594050925924</v>
      </c>
      <c r="H166" s="27"/>
      <c r="I166" s="48" t="s">
        <v>412</v>
      </c>
      <c r="J166" s="74">
        <v>3938.9</v>
      </c>
      <c r="K166" s="74">
        <v>0</v>
      </c>
      <c r="L166" s="27">
        <v>43908</v>
      </c>
    </row>
    <row r="167" spans="2:12" x14ac:dyDescent="0.35">
      <c r="B167" s="65"/>
      <c r="E167" s="48" t="s">
        <v>413</v>
      </c>
      <c r="F167" s="74">
        <v>2630.91</v>
      </c>
      <c r="G167" s="27">
        <v>43908.636481481481</v>
      </c>
      <c r="H167" s="27"/>
      <c r="I167" s="48" t="s">
        <v>414</v>
      </c>
      <c r="J167" s="74">
        <v>2630.91</v>
      </c>
      <c r="K167" s="74">
        <v>27</v>
      </c>
      <c r="L167" s="27">
        <v>43908</v>
      </c>
    </row>
    <row r="168" spans="2:12" x14ac:dyDescent="0.35">
      <c r="B168" s="65"/>
      <c r="E168" s="48" t="s">
        <v>415</v>
      </c>
      <c r="F168" s="74">
        <v>1320.94</v>
      </c>
      <c r="G168" s="27">
        <v>43908.732291666667</v>
      </c>
      <c r="H168" s="27"/>
      <c r="I168" s="48" t="s">
        <v>416</v>
      </c>
      <c r="J168" s="74">
        <v>1320.94</v>
      </c>
      <c r="K168" s="74">
        <v>0</v>
      </c>
      <c r="L168" s="27">
        <v>43908</v>
      </c>
    </row>
    <row r="169" spans="2:12" x14ac:dyDescent="0.35">
      <c r="B169" s="65"/>
      <c r="E169" s="48" t="s">
        <v>417</v>
      </c>
      <c r="F169" s="74">
        <v>7824.38</v>
      </c>
      <c r="G169" s="27">
        <v>43908.733460648145</v>
      </c>
      <c r="H169" s="27"/>
      <c r="I169" s="48" t="s">
        <v>418</v>
      </c>
      <c r="J169" s="74">
        <v>7824.38</v>
      </c>
      <c r="K169" s="74">
        <v>0</v>
      </c>
      <c r="L169" s="27">
        <v>43908</v>
      </c>
    </row>
    <row r="170" spans="2:12" x14ac:dyDescent="0.35">
      <c r="B170" s="65"/>
      <c r="E170" s="48" t="s">
        <v>419</v>
      </c>
      <c r="F170" s="74">
        <v>2689.15</v>
      </c>
      <c r="G170" s="27">
        <v>43913.416770833333</v>
      </c>
      <c r="H170" s="27"/>
      <c r="I170" s="48" t="s">
        <v>148</v>
      </c>
      <c r="J170" s="74">
        <v>2689.15</v>
      </c>
      <c r="K170" s="74">
        <v>0</v>
      </c>
      <c r="L170" s="27">
        <v>43913</v>
      </c>
    </row>
    <row r="171" spans="2:12" x14ac:dyDescent="0.35">
      <c r="B171" s="65"/>
      <c r="E171" s="48" t="s">
        <v>420</v>
      </c>
      <c r="F171" s="74">
        <v>2460.4499999999998</v>
      </c>
      <c r="G171" s="27">
        <v>43913.417581018519</v>
      </c>
      <c r="H171" s="27"/>
      <c r="I171" s="48" t="s">
        <v>150</v>
      </c>
      <c r="J171" s="74">
        <v>2460.4499999999998</v>
      </c>
      <c r="K171" s="74">
        <v>0</v>
      </c>
      <c r="L171" s="27">
        <v>43913</v>
      </c>
    </row>
    <row r="172" spans="2:12" x14ac:dyDescent="0.35">
      <c r="B172" s="65"/>
      <c r="E172" s="48" t="s">
        <v>421</v>
      </c>
      <c r="F172" s="74">
        <v>429.84</v>
      </c>
      <c r="G172" s="27">
        <v>43913.418564814812</v>
      </c>
      <c r="H172" s="27"/>
      <c r="I172" s="48" t="s">
        <v>256</v>
      </c>
      <c r="J172" s="74">
        <v>429.84</v>
      </c>
      <c r="K172" s="74">
        <v>0</v>
      </c>
      <c r="L172" s="27">
        <v>43913</v>
      </c>
    </row>
    <row r="173" spans="2:12" x14ac:dyDescent="0.35">
      <c r="B173" s="65"/>
      <c r="E173" s="48" t="s">
        <v>422</v>
      </c>
      <c r="F173" s="74">
        <v>370.94</v>
      </c>
      <c r="G173" s="27">
        <v>43913.41946759259</v>
      </c>
      <c r="H173" s="27"/>
      <c r="I173" s="48" t="s">
        <v>254</v>
      </c>
      <c r="J173" s="74">
        <v>370.94</v>
      </c>
      <c r="K173" s="74">
        <v>0</v>
      </c>
      <c r="L173" s="27">
        <v>43913</v>
      </c>
    </row>
    <row r="174" spans="2:12" x14ac:dyDescent="0.35">
      <c r="B174" s="65"/>
      <c r="E174" s="48" t="s">
        <v>423</v>
      </c>
      <c r="F174" s="74">
        <v>166.38</v>
      </c>
      <c r="G174" s="27">
        <v>43913.439375000002</v>
      </c>
      <c r="H174" s="27"/>
      <c r="I174" s="48" t="s">
        <v>325</v>
      </c>
      <c r="J174" s="74">
        <v>166.38</v>
      </c>
      <c r="K174" s="74">
        <v>0</v>
      </c>
      <c r="L174" s="27">
        <v>43913</v>
      </c>
    </row>
    <row r="175" spans="2:12" x14ac:dyDescent="0.35">
      <c r="B175" s="65"/>
      <c r="E175" s="48" t="s">
        <v>424</v>
      </c>
      <c r="F175" s="74">
        <v>168.75</v>
      </c>
      <c r="G175" s="27">
        <v>43913.439641203702</v>
      </c>
      <c r="H175" s="27"/>
      <c r="I175" s="48" t="s">
        <v>310</v>
      </c>
      <c r="J175" s="74">
        <v>168.75</v>
      </c>
      <c r="K175" s="74">
        <v>0</v>
      </c>
      <c r="L175" s="27">
        <v>43913</v>
      </c>
    </row>
    <row r="176" spans="2:12" x14ac:dyDescent="0.35">
      <c r="B176" s="65"/>
      <c r="E176" s="48" t="s">
        <v>425</v>
      </c>
      <c r="F176" s="74">
        <v>110.91</v>
      </c>
      <c r="G176" s="27">
        <v>43913.440000000002</v>
      </c>
      <c r="H176" s="27"/>
      <c r="I176" s="48" t="s">
        <v>426</v>
      </c>
      <c r="J176" s="74">
        <v>110.91</v>
      </c>
      <c r="K176" s="74">
        <v>0</v>
      </c>
      <c r="L176" s="27">
        <v>43913</v>
      </c>
    </row>
    <row r="177" spans="2:12" x14ac:dyDescent="0.35">
      <c r="B177" s="65"/>
      <c r="E177" s="48" t="s">
        <v>427</v>
      </c>
      <c r="F177" s="74">
        <v>120.88</v>
      </c>
      <c r="G177" s="27">
        <v>43913.44027777778</v>
      </c>
      <c r="H177" s="27"/>
      <c r="I177" s="48" t="s">
        <v>428</v>
      </c>
      <c r="J177" s="74">
        <v>120.88</v>
      </c>
      <c r="K177" s="74">
        <v>0</v>
      </c>
      <c r="L177" s="27">
        <v>43913</v>
      </c>
    </row>
    <row r="178" spans="2:12" x14ac:dyDescent="0.35">
      <c r="B178" s="65"/>
      <c r="E178" s="48" t="s">
        <v>429</v>
      </c>
      <c r="F178" s="74">
        <v>397.24</v>
      </c>
      <c r="G178" s="27">
        <v>43913.440833333334</v>
      </c>
      <c r="H178" s="27"/>
      <c r="I178" s="48" t="s">
        <v>430</v>
      </c>
      <c r="J178" s="74">
        <v>397.24</v>
      </c>
      <c r="K178" s="74">
        <v>0</v>
      </c>
      <c r="L178" s="27">
        <v>43913</v>
      </c>
    </row>
    <row r="179" spans="2:12" x14ac:dyDescent="0.35">
      <c r="B179" s="65"/>
      <c r="E179" s="48" t="s">
        <v>431</v>
      </c>
      <c r="F179" s="74">
        <v>423.56</v>
      </c>
      <c r="G179" s="27">
        <v>43913.446736111109</v>
      </c>
      <c r="H179" s="27"/>
      <c r="I179" s="48" t="s">
        <v>432</v>
      </c>
      <c r="J179" s="74">
        <v>423.56</v>
      </c>
      <c r="K179" s="74">
        <v>0</v>
      </c>
      <c r="L179" s="27">
        <v>43913</v>
      </c>
    </row>
    <row r="180" spans="2:12" x14ac:dyDescent="0.35">
      <c r="B180" s="65"/>
      <c r="E180" s="48" t="s">
        <v>433</v>
      </c>
      <c r="F180" s="74">
        <v>316.91000000000003</v>
      </c>
      <c r="G180" s="27">
        <v>43913.447222222225</v>
      </c>
      <c r="H180" s="27"/>
      <c r="I180" s="48" t="s">
        <v>434</v>
      </c>
      <c r="J180" s="74">
        <v>316.91000000000003</v>
      </c>
      <c r="K180" s="74">
        <v>146</v>
      </c>
      <c r="L180" s="27">
        <v>43913</v>
      </c>
    </row>
    <row r="181" spans="2:12" x14ac:dyDescent="0.35">
      <c r="B181" s="65"/>
      <c r="E181" s="48" t="s">
        <v>435</v>
      </c>
      <c r="F181" s="74">
        <v>77.97</v>
      </c>
      <c r="G181" s="27">
        <v>43913.44902777778</v>
      </c>
      <c r="H181" s="27"/>
      <c r="I181" s="48" t="s">
        <v>436</v>
      </c>
      <c r="J181" s="74">
        <v>77.97</v>
      </c>
      <c r="K181" s="74">
        <v>0</v>
      </c>
      <c r="L181" s="27">
        <v>43913</v>
      </c>
    </row>
    <row r="182" spans="2:12" x14ac:dyDescent="0.35">
      <c r="B182" s="65"/>
      <c r="E182" s="48" t="s">
        <v>437</v>
      </c>
      <c r="F182" s="74">
        <v>4372.8999999999996</v>
      </c>
      <c r="G182" s="27">
        <v>43914.162418981483</v>
      </c>
      <c r="H182" s="27"/>
      <c r="I182" s="48" t="s">
        <v>438</v>
      </c>
      <c r="J182" s="74">
        <v>4372.8999999999996</v>
      </c>
      <c r="K182" s="74">
        <v>0</v>
      </c>
      <c r="L182" s="27">
        <v>43914</v>
      </c>
    </row>
    <row r="183" spans="2:12" x14ac:dyDescent="0.35">
      <c r="B183" s="65"/>
      <c r="E183" s="48" t="s">
        <v>439</v>
      </c>
      <c r="F183" s="74">
        <v>351.25</v>
      </c>
      <c r="G183" s="27">
        <v>43917.662199074075</v>
      </c>
      <c r="H183" s="27"/>
      <c r="I183" s="48" t="s">
        <v>440</v>
      </c>
      <c r="J183" s="74">
        <v>351.25</v>
      </c>
      <c r="K183" s="74">
        <v>0</v>
      </c>
      <c r="L183" s="27">
        <v>43917</v>
      </c>
    </row>
    <row r="184" spans="2:12" x14ac:dyDescent="0.35">
      <c r="B184" s="65"/>
      <c r="E184" s="48" t="s">
        <v>441</v>
      </c>
      <c r="F184" s="74">
        <v>975</v>
      </c>
      <c r="G184" s="27">
        <v>43920.16196759259</v>
      </c>
      <c r="H184" s="27"/>
      <c r="I184" s="48" t="s">
        <v>442</v>
      </c>
      <c r="J184" s="74">
        <v>975</v>
      </c>
      <c r="K184" s="74">
        <v>0</v>
      </c>
      <c r="L184" s="27">
        <v>43920</v>
      </c>
    </row>
    <row r="185" spans="2:12" x14ac:dyDescent="0.35">
      <c r="B185" s="65"/>
      <c r="E185" s="48" t="s">
        <v>443</v>
      </c>
      <c r="F185" s="74">
        <v>1881.18</v>
      </c>
      <c r="G185" s="27">
        <v>43920.449618055558</v>
      </c>
      <c r="H185" s="27"/>
      <c r="I185" s="48" t="s">
        <v>148</v>
      </c>
      <c r="J185" s="74">
        <v>1881.18</v>
      </c>
      <c r="K185" s="74">
        <v>0</v>
      </c>
      <c r="L185" s="27">
        <v>43920</v>
      </c>
    </row>
    <row r="186" spans="2:12" x14ac:dyDescent="0.35">
      <c r="B186" s="65"/>
      <c r="E186" s="48" t="s">
        <v>444</v>
      </c>
      <c r="F186" s="74">
        <v>1906.42</v>
      </c>
      <c r="G186" s="27">
        <v>43920.449988425928</v>
      </c>
      <c r="H186" s="27"/>
      <c r="I186" s="48" t="s">
        <v>150</v>
      </c>
      <c r="J186" s="74">
        <v>1906.42</v>
      </c>
      <c r="K186" s="74">
        <v>0</v>
      </c>
      <c r="L186" s="27">
        <v>43920</v>
      </c>
    </row>
    <row r="187" spans="2:12" x14ac:dyDescent="0.35">
      <c r="B187" s="65"/>
      <c r="E187" s="48" t="s">
        <v>445</v>
      </c>
      <c r="F187" s="74">
        <v>371.77</v>
      </c>
      <c r="G187" s="27">
        <v>43920.450671296298</v>
      </c>
      <c r="H187" s="27"/>
      <c r="I187" s="48" t="s">
        <v>446</v>
      </c>
      <c r="J187" s="74">
        <v>371.77</v>
      </c>
      <c r="K187" s="74">
        <v>0</v>
      </c>
      <c r="L187" s="27">
        <v>43920</v>
      </c>
    </row>
    <row r="188" spans="2:12" x14ac:dyDescent="0.35">
      <c r="B188" s="65"/>
      <c r="E188" s="48" t="s">
        <v>447</v>
      </c>
      <c r="F188" s="74">
        <v>3209.54</v>
      </c>
      <c r="G188" s="27">
        <v>43920.45175925926</v>
      </c>
      <c r="H188" s="27"/>
      <c r="I188" s="48" t="s">
        <v>152</v>
      </c>
      <c r="J188" s="74">
        <v>3209.54</v>
      </c>
      <c r="K188" s="74">
        <v>0</v>
      </c>
      <c r="L188" s="27">
        <v>43920</v>
      </c>
    </row>
    <row r="189" spans="2:12" x14ac:dyDescent="0.35">
      <c r="B189" s="65"/>
      <c r="E189" s="48" t="s">
        <v>448</v>
      </c>
      <c r="F189" s="74">
        <v>4230.1400000000003</v>
      </c>
      <c r="G189" s="27">
        <v>43920.453703703701</v>
      </c>
      <c r="H189" s="27"/>
      <c r="I189" s="48" t="s">
        <v>157</v>
      </c>
      <c r="J189" s="74">
        <v>4230.1400000000003</v>
      </c>
      <c r="K189" s="74">
        <v>0</v>
      </c>
      <c r="L189" s="27">
        <v>43920</v>
      </c>
    </row>
    <row r="190" spans="2:12" x14ac:dyDescent="0.35">
      <c r="B190" s="65"/>
      <c r="E190" s="48" t="s">
        <v>449</v>
      </c>
      <c r="F190" s="74">
        <v>539.79999999999995</v>
      </c>
      <c r="G190" s="27">
        <v>43920.454907407409</v>
      </c>
      <c r="H190" s="27"/>
      <c r="I190" s="48" t="s">
        <v>154</v>
      </c>
      <c r="J190" s="74">
        <v>539.79999999999995</v>
      </c>
      <c r="K190" s="74">
        <v>0</v>
      </c>
      <c r="L190" s="27">
        <v>43920</v>
      </c>
    </row>
    <row r="191" spans="2:12" x14ac:dyDescent="0.35">
      <c r="B191" s="65"/>
      <c r="E191" s="48" t="s">
        <v>450</v>
      </c>
      <c r="F191" s="74">
        <v>304.42</v>
      </c>
      <c r="G191" s="27">
        <v>43920.455543981479</v>
      </c>
      <c r="H191" s="27"/>
      <c r="I191" s="48" t="s">
        <v>451</v>
      </c>
      <c r="J191" s="74">
        <v>304.42</v>
      </c>
      <c r="K191" s="74">
        <v>0</v>
      </c>
      <c r="L191" s="27">
        <v>43920</v>
      </c>
    </row>
    <row r="192" spans="2:12" x14ac:dyDescent="0.35">
      <c r="B192" s="65"/>
      <c r="E192" s="48" t="s">
        <v>452</v>
      </c>
      <c r="F192" s="74">
        <v>341.95</v>
      </c>
      <c r="G192" s="27">
        <v>43920.45585648148</v>
      </c>
      <c r="H192" s="27"/>
      <c r="I192" s="48" t="s">
        <v>453</v>
      </c>
      <c r="J192" s="74">
        <v>341.95</v>
      </c>
      <c r="K192" s="74">
        <v>19.989999999999998</v>
      </c>
      <c r="L192" s="27">
        <v>43920</v>
      </c>
    </row>
    <row r="193" spans="2:12" x14ac:dyDescent="0.35">
      <c r="B193" s="65"/>
      <c r="E193" s="48" t="s">
        <v>454</v>
      </c>
      <c r="F193" s="74">
        <v>924.11</v>
      </c>
      <c r="G193" s="27">
        <v>43921.162523148145</v>
      </c>
      <c r="H193" s="27"/>
      <c r="I193" s="48" t="s">
        <v>455</v>
      </c>
      <c r="J193" s="74">
        <v>924.11</v>
      </c>
      <c r="K193" s="74">
        <v>0</v>
      </c>
      <c r="L193" s="27">
        <v>43921</v>
      </c>
    </row>
    <row r="194" spans="2:12" x14ac:dyDescent="0.35">
      <c r="B194" s="65"/>
      <c r="E194" s="48" t="s">
        <v>456</v>
      </c>
      <c r="F194" s="74">
        <v>2633.69</v>
      </c>
      <c r="G194" s="27">
        <v>43922.952581018515</v>
      </c>
      <c r="H194" s="27"/>
      <c r="I194" s="48" t="s">
        <v>152</v>
      </c>
      <c r="J194" s="74">
        <v>2633.69</v>
      </c>
      <c r="K194" s="74">
        <v>0</v>
      </c>
      <c r="L194" s="27">
        <v>43922</v>
      </c>
    </row>
    <row r="195" spans="2:12" x14ac:dyDescent="0.35">
      <c r="B195" s="65"/>
      <c r="E195" s="48" t="s">
        <v>457</v>
      </c>
      <c r="F195" s="74">
        <v>119.94</v>
      </c>
      <c r="G195" s="27">
        <v>43922.9531712963</v>
      </c>
      <c r="H195" s="27"/>
      <c r="I195" s="48" t="s">
        <v>458</v>
      </c>
      <c r="J195" s="74">
        <v>119.94</v>
      </c>
      <c r="K195" s="74">
        <v>0</v>
      </c>
      <c r="L195" s="27">
        <v>43922</v>
      </c>
    </row>
    <row r="196" spans="2:12" x14ac:dyDescent="0.35">
      <c r="B196" s="65"/>
      <c r="E196" s="48" t="s">
        <v>459</v>
      </c>
      <c r="F196" s="74">
        <v>10104.9</v>
      </c>
      <c r="G196" s="27">
        <v>43922.955787037034</v>
      </c>
      <c r="H196" s="27"/>
      <c r="I196" s="48" t="s">
        <v>157</v>
      </c>
      <c r="J196" s="74">
        <v>10104.9</v>
      </c>
      <c r="K196" s="74">
        <v>0</v>
      </c>
      <c r="L196" s="27">
        <v>43922</v>
      </c>
    </row>
    <row r="197" spans="2:12" x14ac:dyDescent="0.35">
      <c r="B197" s="65"/>
      <c r="E197" s="48" t="s">
        <v>460</v>
      </c>
      <c r="F197" s="74">
        <v>123.92</v>
      </c>
      <c r="G197" s="27">
        <v>43922.957303240742</v>
      </c>
      <c r="H197" s="27"/>
      <c r="I197" s="48" t="s">
        <v>154</v>
      </c>
      <c r="J197" s="74">
        <v>123.92</v>
      </c>
      <c r="K197" s="74">
        <v>0</v>
      </c>
      <c r="L197" s="27">
        <v>43922</v>
      </c>
    </row>
    <row r="198" spans="2:12" x14ac:dyDescent="0.35">
      <c r="B198" s="65"/>
      <c r="E198" s="48" t="s">
        <v>461</v>
      </c>
      <c r="F198" s="74">
        <v>6367.84</v>
      </c>
      <c r="G198" s="27">
        <v>43922.958067129628</v>
      </c>
      <c r="H198" s="27"/>
      <c r="I198" s="48" t="s">
        <v>170</v>
      </c>
      <c r="J198" s="74">
        <v>6367.84</v>
      </c>
      <c r="K198" s="74">
        <v>0</v>
      </c>
      <c r="L198" s="27">
        <v>43922</v>
      </c>
    </row>
    <row r="199" spans="2:12" x14ac:dyDescent="0.35">
      <c r="B199" s="65"/>
      <c r="E199" s="48" t="s">
        <v>462</v>
      </c>
      <c r="F199" s="74">
        <v>174</v>
      </c>
      <c r="G199" s="27">
        <v>43922.97420138889</v>
      </c>
      <c r="H199" s="27"/>
      <c r="I199" s="48" t="s">
        <v>463</v>
      </c>
      <c r="J199" s="74">
        <v>174</v>
      </c>
      <c r="K199" s="74">
        <v>0</v>
      </c>
      <c r="L199" s="27">
        <v>43922</v>
      </c>
    </row>
    <row r="200" spans="2:12" x14ac:dyDescent="0.35">
      <c r="B200" s="65"/>
      <c r="E200" s="48" t="s">
        <v>464</v>
      </c>
      <c r="F200" s="74">
        <v>99.9</v>
      </c>
      <c r="G200" s="27">
        <v>43923.566030092596</v>
      </c>
      <c r="H200" s="27"/>
      <c r="I200" s="48" t="s">
        <v>463</v>
      </c>
      <c r="J200" s="74">
        <v>99.9</v>
      </c>
      <c r="K200" s="74">
        <v>47.95</v>
      </c>
      <c r="L200" s="27">
        <v>43923</v>
      </c>
    </row>
    <row r="201" spans="2:12" x14ac:dyDescent="0.35">
      <c r="B201" s="65"/>
      <c r="E201" s="48" t="s">
        <v>491</v>
      </c>
      <c r="F201" s="74">
        <v>54.17</v>
      </c>
      <c r="G201" s="27">
        <v>43927.365057870367</v>
      </c>
      <c r="H201" s="27"/>
      <c r="I201" s="48" t="s">
        <v>492</v>
      </c>
      <c r="J201" s="74">
        <v>54.17</v>
      </c>
      <c r="K201" s="74">
        <v>0</v>
      </c>
      <c r="L201" s="27">
        <v>43927</v>
      </c>
    </row>
    <row r="202" spans="2:12" x14ac:dyDescent="0.35">
      <c r="B202" s="65"/>
      <c r="E202" s="48" t="s">
        <v>493</v>
      </c>
      <c r="F202" s="74">
        <v>2253.21</v>
      </c>
      <c r="G202" s="27">
        <v>43927.631354166668</v>
      </c>
      <c r="H202" s="27"/>
      <c r="I202" s="48" t="s">
        <v>148</v>
      </c>
      <c r="J202" s="74">
        <v>2253.21</v>
      </c>
      <c r="K202" s="74">
        <v>0</v>
      </c>
      <c r="L202" s="27">
        <v>43927</v>
      </c>
    </row>
    <row r="203" spans="2:12" x14ac:dyDescent="0.35">
      <c r="B203" s="65"/>
      <c r="E203" s="48" t="s">
        <v>494</v>
      </c>
      <c r="F203" s="74">
        <v>7282.24</v>
      </c>
      <c r="G203" s="27">
        <v>43927.631689814814</v>
      </c>
      <c r="H203" s="27"/>
      <c r="I203" s="48" t="s">
        <v>150</v>
      </c>
      <c r="J203" s="74">
        <v>7282.24</v>
      </c>
      <c r="K203" s="74">
        <v>0</v>
      </c>
      <c r="L203" s="27">
        <v>43927</v>
      </c>
    </row>
    <row r="204" spans="2:12" x14ac:dyDescent="0.35">
      <c r="B204" s="65"/>
      <c r="E204" s="48" t="s">
        <v>495</v>
      </c>
      <c r="F204" s="74">
        <v>3548.43</v>
      </c>
      <c r="G204" s="27">
        <v>43928.162812499999</v>
      </c>
      <c r="H204" s="27"/>
      <c r="I204" s="48" t="s">
        <v>496</v>
      </c>
      <c r="J204" s="74">
        <v>3548.43</v>
      </c>
      <c r="K204" s="74">
        <v>0</v>
      </c>
      <c r="L204" s="27">
        <v>43928</v>
      </c>
    </row>
    <row r="205" spans="2:12" x14ac:dyDescent="0.35">
      <c r="B205" s="65"/>
      <c r="E205" s="48" t="s">
        <v>497</v>
      </c>
      <c r="F205" s="74">
        <v>975</v>
      </c>
      <c r="G205" s="27">
        <v>43934.16201388889</v>
      </c>
      <c r="H205" s="27"/>
      <c r="I205" s="48" t="s">
        <v>498</v>
      </c>
      <c r="J205" s="74">
        <v>975</v>
      </c>
      <c r="K205" s="74">
        <v>0</v>
      </c>
      <c r="L205" s="27">
        <v>43934</v>
      </c>
    </row>
    <row r="206" spans="2:12" x14ac:dyDescent="0.35">
      <c r="B206" s="65"/>
      <c r="E206" s="48" t="s">
        <v>499</v>
      </c>
      <c r="F206" s="74">
        <v>3727.38</v>
      </c>
      <c r="G206" s="27">
        <v>43935.16238425926</v>
      </c>
      <c r="H206" s="27"/>
      <c r="I206" s="48" t="s">
        <v>500</v>
      </c>
      <c r="J206" s="74">
        <v>3727.38</v>
      </c>
      <c r="K206" s="74">
        <v>0</v>
      </c>
      <c r="L206" s="27">
        <v>43935</v>
      </c>
    </row>
    <row r="207" spans="2:12" x14ac:dyDescent="0.35">
      <c r="B207" s="65"/>
      <c r="E207" s="48" t="s">
        <v>501</v>
      </c>
      <c r="F207" s="74">
        <v>2027.77</v>
      </c>
      <c r="G207" s="27">
        <v>43937.576469907406</v>
      </c>
      <c r="H207" s="27"/>
      <c r="I207" s="48" t="s">
        <v>148</v>
      </c>
      <c r="J207" s="74">
        <v>2027.77</v>
      </c>
      <c r="K207" s="74">
        <v>0</v>
      </c>
      <c r="L207" s="27">
        <v>43937</v>
      </c>
    </row>
    <row r="208" spans="2:12" x14ac:dyDescent="0.35">
      <c r="B208" s="65"/>
      <c r="E208" s="48" t="s">
        <v>502</v>
      </c>
      <c r="F208" s="74">
        <v>1582.64</v>
      </c>
      <c r="G208" s="27">
        <v>43937.576736111114</v>
      </c>
      <c r="H208" s="27"/>
      <c r="I208" s="48" t="s">
        <v>150</v>
      </c>
      <c r="J208" s="74">
        <v>1582.64</v>
      </c>
      <c r="K208" s="74">
        <v>0</v>
      </c>
      <c r="L208" s="27">
        <v>43937</v>
      </c>
    </row>
    <row r="209" spans="2:12" x14ac:dyDescent="0.35">
      <c r="B209" s="65"/>
      <c r="E209" s="48" t="s">
        <v>503</v>
      </c>
      <c r="F209" s="74">
        <v>2406.31</v>
      </c>
      <c r="G209" s="27">
        <v>43937.577569444446</v>
      </c>
      <c r="H209" s="27"/>
      <c r="I209" s="48" t="s">
        <v>504</v>
      </c>
      <c r="J209" s="74">
        <v>2406.31</v>
      </c>
      <c r="K209" s="74">
        <v>25.99</v>
      </c>
      <c r="L209" s="27">
        <v>43937</v>
      </c>
    </row>
    <row r="210" spans="2:12" x14ac:dyDescent="0.35">
      <c r="B210" s="65"/>
      <c r="E210" s="48" t="s">
        <v>505</v>
      </c>
      <c r="F210" s="74">
        <v>4858.5600000000004</v>
      </c>
      <c r="G210" s="27">
        <v>43937.5784375</v>
      </c>
      <c r="H210" s="27"/>
      <c r="I210" s="48" t="s">
        <v>152</v>
      </c>
      <c r="J210" s="74">
        <v>4858.5600000000004</v>
      </c>
      <c r="K210" s="74">
        <v>0</v>
      </c>
      <c r="L210" s="27">
        <v>43937</v>
      </c>
    </row>
    <row r="211" spans="2:12" x14ac:dyDescent="0.35">
      <c r="B211" s="65"/>
      <c r="E211" s="48" t="s">
        <v>506</v>
      </c>
      <c r="F211" s="74">
        <v>334.41</v>
      </c>
      <c r="G211" s="27">
        <v>43937.579687500001</v>
      </c>
      <c r="H211" s="27"/>
      <c r="I211" s="48" t="s">
        <v>154</v>
      </c>
      <c r="J211" s="74">
        <v>334.41</v>
      </c>
      <c r="K211" s="74">
        <v>0</v>
      </c>
      <c r="L211" s="27">
        <v>43937</v>
      </c>
    </row>
    <row r="212" spans="2:12" x14ac:dyDescent="0.35">
      <c r="B212" s="65"/>
      <c r="E212" s="48" t="s">
        <v>507</v>
      </c>
      <c r="F212" s="74">
        <v>1069.24</v>
      </c>
      <c r="G212" s="27">
        <v>43937.614502314813</v>
      </c>
      <c r="H212" s="27"/>
      <c r="I212" s="48" t="s">
        <v>508</v>
      </c>
      <c r="J212" s="74">
        <v>1069.24</v>
      </c>
      <c r="K212" s="74">
        <v>0</v>
      </c>
      <c r="L212" s="27">
        <v>43937</v>
      </c>
    </row>
    <row r="213" spans="2:12" x14ac:dyDescent="0.35">
      <c r="B213" s="65"/>
      <c r="E213" s="48" t="s">
        <v>509</v>
      </c>
      <c r="F213" s="74">
        <v>8759.33</v>
      </c>
      <c r="G213" s="27">
        <v>43937.635509259257</v>
      </c>
      <c r="H213" s="27"/>
      <c r="I213" s="48" t="s">
        <v>510</v>
      </c>
      <c r="J213" s="74">
        <v>8759.33</v>
      </c>
      <c r="K213" s="74">
        <v>0</v>
      </c>
      <c r="L213" s="27">
        <v>43937</v>
      </c>
    </row>
    <row r="214" spans="2:12" x14ac:dyDescent="0.35">
      <c r="B214" s="65"/>
      <c r="E214" s="48" t="s">
        <v>511</v>
      </c>
      <c r="F214" s="74">
        <v>3000</v>
      </c>
      <c r="G214" s="27">
        <v>43937.687534722223</v>
      </c>
      <c r="H214" s="27"/>
      <c r="I214" s="48" t="s">
        <v>510</v>
      </c>
      <c r="J214" s="74">
        <v>3000</v>
      </c>
      <c r="K214" s="74">
        <v>0</v>
      </c>
      <c r="L214" s="27">
        <v>43937</v>
      </c>
    </row>
    <row r="215" spans="2:12" x14ac:dyDescent="0.35">
      <c r="B215" s="65"/>
      <c r="E215" s="48" t="s">
        <v>512</v>
      </c>
      <c r="F215" s="74">
        <v>4038.89</v>
      </c>
      <c r="G215" s="27">
        <v>43942.163564814815</v>
      </c>
      <c r="H215" s="27"/>
      <c r="I215" s="48" t="s">
        <v>513</v>
      </c>
      <c r="J215" s="74">
        <v>4038.89</v>
      </c>
      <c r="K215" s="74">
        <v>0</v>
      </c>
      <c r="L215" s="27">
        <v>43942</v>
      </c>
    </row>
    <row r="216" spans="2:12" x14ac:dyDescent="0.35">
      <c r="B216" s="65"/>
      <c r="E216" s="48" t="s">
        <v>514</v>
      </c>
      <c r="F216" s="74">
        <v>60</v>
      </c>
      <c r="G216" s="27">
        <v>43942.163599537038</v>
      </c>
      <c r="H216" s="27"/>
      <c r="I216" s="48" t="s">
        <v>513</v>
      </c>
      <c r="J216" s="74">
        <v>60</v>
      </c>
      <c r="K216" s="74">
        <v>0</v>
      </c>
      <c r="L216" s="27">
        <v>43942</v>
      </c>
    </row>
    <row r="217" spans="2:12" x14ac:dyDescent="0.35">
      <c r="B217" s="65"/>
      <c r="E217" s="48" t="s">
        <v>515</v>
      </c>
      <c r="F217" s="74">
        <v>19.989999999999998</v>
      </c>
      <c r="G217" s="27">
        <v>43944.161932870367</v>
      </c>
      <c r="H217" s="27"/>
      <c r="I217" s="48" t="s">
        <v>516</v>
      </c>
      <c r="J217" s="74">
        <v>19.989999999999998</v>
      </c>
      <c r="K217" s="74">
        <v>0</v>
      </c>
      <c r="L217" s="27">
        <v>43944</v>
      </c>
    </row>
    <row r="218" spans="2:12" x14ac:dyDescent="0.35">
      <c r="B218" s="65"/>
      <c r="E218" s="48" t="s">
        <v>517</v>
      </c>
      <c r="F218" s="74">
        <v>27</v>
      </c>
      <c r="G218" s="27">
        <v>43944.161932870367</v>
      </c>
      <c r="H218" s="27"/>
      <c r="I218" s="48" t="s">
        <v>516</v>
      </c>
      <c r="J218" s="74">
        <v>27</v>
      </c>
      <c r="K218" s="74">
        <v>0</v>
      </c>
      <c r="L218" s="27">
        <v>43944</v>
      </c>
    </row>
    <row r="219" spans="2:12" x14ac:dyDescent="0.35">
      <c r="B219" s="65"/>
      <c r="E219" s="48" t="s">
        <v>518</v>
      </c>
      <c r="F219" s="74">
        <v>4546.99</v>
      </c>
      <c r="G219" s="27">
        <v>43949.162662037037</v>
      </c>
      <c r="H219" s="27"/>
      <c r="I219" s="48" t="s">
        <v>519</v>
      </c>
      <c r="J219" s="74">
        <v>4546.99</v>
      </c>
      <c r="K219" s="74">
        <v>0</v>
      </c>
      <c r="L219" s="27">
        <v>43949</v>
      </c>
    </row>
    <row r="220" spans="2:12" x14ac:dyDescent="0.35">
      <c r="B220" s="65"/>
      <c r="E220" s="48" t="s">
        <v>520</v>
      </c>
      <c r="F220" s="74">
        <v>87.99</v>
      </c>
      <c r="G220" s="27">
        <v>43949.162673611114</v>
      </c>
      <c r="H220" s="27"/>
      <c r="I220" s="48" t="s">
        <v>519</v>
      </c>
      <c r="J220" s="74">
        <v>87.99</v>
      </c>
      <c r="K220" s="74">
        <v>0</v>
      </c>
      <c r="L220" s="27">
        <v>43949</v>
      </c>
    </row>
    <row r="221" spans="2:12" x14ac:dyDescent="0.35">
      <c r="B221" s="65"/>
      <c r="E221" s="48" t="s">
        <v>521</v>
      </c>
      <c r="F221" s="74">
        <v>739.87</v>
      </c>
      <c r="G221" s="27">
        <v>43949.655428240738</v>
      </c>
      <c r="H221" s="27"/>
      <c r="I221" s="48" t="s">
        <v>522</v>
      </c>
      <c r="J221" s="74">
        <v>739.87</v>
      </c>
      <c r="K221" s="74">
        <v>0</v>
      </c>
      <c r="L221" s="27">
        <v>43949</v>
      </c>
    </row>
    <row r="222" spans="2:12" x14ac:dyDescent="0.35">
      <c r="B222" s="65"/>
      <c r="E222" s="48" t="s">
        <v>523</v>
      </c>
      <c r="F222" s="74">
        <v>4217.82</v>
      </c>
      <c r="G222" s="27">
        <v>43949.663344907407</v>
      </c>
      <c r="H222" s="27"/>
      <c r="I222" s="48" t="s">
        <v>150</v>
      </c>
      <c r="J222" s="74">
        <v>4217.82</v>
      </c>
      <c r="K222" s="74">
        <v>0</v>
      </c>
      <c r="L222" s="27">
        <v>43949</v>
      </c>
    </row>
    <row r="223" spans="2:12" x14ac:dyDescent="0.35">
      <c r="B223" s="65"/>
      <c r="E223" s="48" t="s">
        <v>524</v>
      </c>
      <c r="F223" s="74">
        <v>3862.71</v>
      </c>
      <c r="G223" s="27">
        <v>43949.663726851853</v>
      </c>
      <c r="H223" s="27"/>
      <c r="I223" s="48" t="s">
        <v>148</v>
      </c>
      <c r="J223" s="74">
        <v>3862.71</v>
      </c>
      <c r="K223" s="74">
        <v>0</v>
      </c>
      <c r="L223" s="27">
        <v>43949</v>
      </c>
    </row>
    <row r="224" spans="2:12" x14ac:dyDescent="0.35">
      <c r="B224" s="65"/>
      <c r="E224" s="48" t="s">
        <v>525</v>
      </c>
      <c r="F224" s="74">
        <v>55.99</v>
      </c>
      <c r="G224" s="27">
        <v>43949.66505787037</v>
      </c>
      <c r="H224" s="27"/>
      <c r="I224" s="48" t="s">
        <v>526</v>
      </c>
      <c r="J224" s="74">
        <v>55.99</v>
      </c>
      <c r="K224" s="74">
        <v>0</v>
      </c>
      <c r="L224" s="27">
        <v>43949</v>
      </c>
    </row>
    <row r="225" spans="2:12" x14ac:dyDescent="0.35">
      <c r="B225" s="65"/>
      <c r="E225" s="48" t="s">
        <v>527</v>
      </c>
      <c r="F225" s="74">
        <v>495.7</v>
      </c>
      <c r="G225" s="27">
        <v>43949.723136574074</v>
      </c>
      <c r="H225" s="27"/>
      <c r="I225" s="48" t="s">
        <v>154</v>
      </c>
      <c r="J225" s="74">
        <v>495.7</v>
      </c>
      <c r="K225" s="74">
        <v>0</v>
      </c>
      <c r="L225" s="27">
        <v>43949</v>
      </c>
    </row>
    <row r="226" spans="2:12" x14ac:dyDescent="0.35">
      <c r="B226" s="65"/>
      <c r="E226" s="48" t="s">
        <v>528</v>
      </c>
      <c r="F226" s="74">
        <v>24799.48</v>
      </c>
      <c r="G226" s="27">
        <v>43949.7262962963</v>
      </c>
      <c r="H226" s="27"/>
      <c r="I226" s="48" t="s">
        <v>157</v>
      </c>
      <c r="J226" s="74">
        <v>24799.48</v>
      </c>
      <c r="K226" s="74">
        <v>0</v>
      </c>
      <c r="L226" s="27">
        <v>43949</v>
      </c>
    </row>
    <row r="227" spans="2:12" x14ac:dyDescent="0.35">
      <c r="B227" s="65"/>
      <c r="E227" s="48" t="s">
        <v>529</v>
      </c>
      <c r="F227" s="74">
        <v>412.31</v>
      </c>
      <c r="G227" s="27">
        <v>43949.726840277777</v>
      </c>
      <c r="H227" s="27"/>
      <c r="I227" s="48" t="s">
        <v>530</v>
      </c>
      <c r="J227" s="74">
        <v>412.31</v>
      </c>
      <c r="K227" s="74">
        <v>0</v>
      </c>
      <c r="L227" s="27">
        <v>43949</v>
      </c>
    </row>
    <row r="228" spans="2:12" x14ac:dyDescent="0.35">
      <c r="B228" s="65"/>
      <c r="E228" s="48" t="s">
        <v>531</v>
      </c>
      <c r="F228" s="74">
        <v>410.74</v>
      </c>
      <c r="G228" s="27">
        <v>43949.727442129632</v>
      </c>
      <c r="H228" s="27"/>
      <c r="I228" s="48" t="s">
        <v>532</v>
      </c>
      <c r="J228" s="74">
        <v>410.74</v>
      </c>
      <c r="K228" s="74">
        <v>0</v>
      </c>
      <c r="L228" s="27">
        <v>43949</v>
      </c>
    </row>
    <row r="229" spans="2:12" x14ac:dyDescent="0.35">
      <c r="B229" s="65"/>
      <c r="E229" s="48" t="s">
        <v>533</v>
      </c>
      <c r="F229" s="74">
        <v>278.89</v>
      </c>
      <c r="G229" s="27">
        <v>43949.727766203701</v>
      </c>
      <c r="H229" s="27"/>
      <c r="I229" s="48" t="s">
        <v>534</v>
      </c>
      <c r="J229" s="74">
        <v>278.89</v>
      </c>
      <c r="K229" s="74">
        <v>31.9</v>
      </c>
      <c r="L229" s="27">
        <v>43949</v>
      </c>
    </row>
    <row r="230" spans="2:12" x14ac:dyDescent="0.35">
      <c r="B230" s="65"/>
      <c r="E230" s="48" t="s">
        <v>535</v>
      </c>
      <c r="F230" s="74">
        <v>317.35000000000002</v>
      </c>
      <c r="G230" s="27">
        <v>43949.728020833332</v>
      </c>
      <c r="H230" s="27"/>
      <c r="I230" s="48" t="s">
        <v>536</v>
      </c>
      <c r="J230" s="74">
        <v>317.35000000000002</v>
      </c>
      <c r="K230" s="74">
        <v>0</v>
      </c>
      <c r="L230" s="27">
        <v>43949</v>
      </c>
    </row>
    <row r="231" spans="2:12" x14ac:dyDescent="0.35">
      <c r="B231" s="65"/>
      <c r="E231" s="48" t="s">
        <v>537</v>
      </c>
      <c r="F231" s="74">
        <v>482.21</v>
      </c>
      <c r="G231" s="27">
        <v>43949.728263888886</v>
      </c>
      <c r="H231" s="27"/>
      <c r="I231" s="48" t="s">
        <v>538</v>
      </c>
      <c r="J231" s="74">
        <v>482.21</v>
      </c>
      <c r="K231" s="74">
        <v>0</v>
      </c>
      <c r="L231" s="27">
        <v>43949</v>
      </c>
    </row>
    <row r="232" spans="2:12" x14ac:dyDescent="0.35">
      <c r="B232" s="65"/>
      <c r="E232" s="48" t="s">
        <v>539</v>
      </c>
      <c r="F232" s="74">
        <v>366.23</v>
      </c>
      <c r="G232" s="27">
        <v>43949.728541666664</v>
      </c>
      <c r="H232" s="27"/>
      <c r="I232" s="48" t="s">
        <v>540</v>
      </c>
      <c r="J232" s="74">
        <v>366.23</v>
      </c>
      <c r="K232" s="74">
        <v>0</v>
      </c>
      <c r="L232" s="27">
        <v>43949</v>
      </c>
    </row>
    <row r="233" spans="2:12" x14ac:dyDescent="0.35">
      <c r="B233" s="65"/>
      <c r="E233" s="48" t="s">
        <v>541</v>
      </c>
      <c r="F233" s="74">
        <v>332.38</v>
      </c>
      <c r="G233" s="27">
        <v>43949.728865740741</v>
      </c>
      <c r="H233" s="27"/>
      <c r="I233" s="48" t="s">
        <v>542</v>
      </c>
      <c r="J233" s="74">
        <v>332.38</v>
      </c>
      <c r="K233" s="74">
        <v>27.5</v>
      </c>
      <c r="L233" s="27">
        <v>43949</v>
      </c>
    </row>
    <row r="234" spans="2:12" x14ac:dyDescent="0.35">
      <c r="B234" s="65"/>
      <c r="E234" s="48" t="s">
        <v>543</v>
      </c>
      <c r="F234" s="74">
        <v>582.54</v>
      </c>
      <c r="G234" s="27">
        <v>43949.729120370372</v>
      </c>
      <c r="H234" s="27"/>
      <c r="I234" s="48" t="s">
        <v>544</v>
      </c>
      <c r="J234" s="74">
        <v>582.54</v>
      </c>
      <c r="K234" s="74">
        <v>0</v>
      </c>
      <c r="L234" s="27">
        <v>43949</v>
      </c>
    </row>
    <row r="235" spans="2:12" x14ac:dyDescent="0.35">
      <c r="B235" s="65"/>
      <c r="E235" s="48" t="s">
        <v>545</v>
      </c>
      <c r="F235" s="74">
        <v>376.94</v>
      </c>
      <c r="G235" s="27">
        <v>43949.729398148149</v>
      </c>
      <c r="H235" s="27"/>
      <c r="I235" s="48" t="s">
        <v>546</v>
      </c>
      <c r="J235" s="74">
        <v>376.94</v>
      </c>
      <c r="K235" s="74">
        <v>0</v>
      </c>
      <c r="L235" s="27">
        <v>43949</v>
      </c>
    </row>
    <row r="236" spans="2:12" x14ac:dyDescent="0.35">
      <c r="B236" s="65"/>
      <c r="E236" s="48" t="s">
        <v>547</v>
      </c>
      <c r="F236" s="74">
        <v>686.14</v>
      </c>
      <c r="G236" s="27">
        <v>43949.729641203703</v>
      </c>
      <c r="H236" s="27"/>
      <c r="I236" s="48" t="s">
        <v>548</v>
      </c>
      <c r="J236" s="74">
        <v>686.14</v>
      </c>
      <c r="K236" s="74">
        <v>0</v>
      </c>
      <c r="L236" s="27">
        <v>43949</v>
      </c>
    </row>
    <row r="237" spans="2:12" x14ac:dyDescent="0.35">
      <c r="B237" s="65"/>
      <c r="E237" s="48" t="s">
        <v>549</v>
      </c>
      <c r="F237" s="74">
        <v>4011.2</v>
      </c>
      <c r="G237" s="27">
        <v>43949.729872685188</v>
      </c>
      <c r="H237" s="27"/>
      <c r="I237" s="48" t="s">
        <v>550</v>
      </c>
      <c r="J237" s="74">
        <v>4011.2</v>
      </c>
      <c r="K237" s="74">
        <v>0</v>
      </c>
      <c r="L237" s="27">
        <v>43949</v>
      </c>
    </row>
    <row r="238" spans="2:12" x14ac:dyDescent="0.35">
      <c r="B238" s="65"/>
      <c r="E238" s="48" t="s">
        <v>551</v>
      </c>
      <c r="F238" s="74">
        <v>4607.58</v>
      </c>
      <c r="G238" s="27">
        <v>43949.730682870373</v>
      </c>
      <c r="H238" s="27"/>
      <c r="I238" s="48" t="s">
        <v>152</v>
      </c>
      <c r="J238" s="74">
        <v>4607.58</v>
      </c>
      <c r="K238" s="74">
        <v>0</v>
      </c>
      <c r="L238" s="27">
        <v>43949</v>
      </c>
    </row>
    <row r="239" spans="2:12" x14ac:dyDescent="0.35">
      <c r="B239" s="65"/>
      <c r="E239" s="48" t="s">
        <v>552</v>
      </c>
      <c r="F239" s="74">
        <v>331.45</v>
      </c>
      <c r="G239" s="27">
        <v>43949.730983796297</v>
      </c>
      <c r="H239" s="27"/>
      <c r="I239" s="48" t="s">
        <v>256</v>
      </c>
      <c r="J239" s="74">
        <v>331.45</v>
      </c>
      <c r="K239" s="74">
        <v>0</v>
      </c>
      <c r="L239" s="27">
        <v>43949</v>
      </c>
    </row>
    <row r="240" spans="2:12" x14ac:dyDescent="0.35">
      <c r="B240" s="65"/>
      <c r="E240" s="48" t="s">
        <v>553</v>
      </c>
      <c r="F240" s="74">
        <v>203.94</v>
      </c>
      <c r="G240" s="27">
        <v>43949.731249999997</v>
      </c>
      <c r="H240" s="27"/>
      <c r="I240" s="48" t="s">
        <v>254</v>
      </c>
      <c r="J240" s="74">
        <v>203.94</v>
      </c>
      <c r="K240" s="74">
        <v>0</v>
      </c>
      <c r="L240" s="27">
        <v>43949</v>
      </c>
    </row>
    <row r="241" spans="1:12" x14ac:dyDescent="0.35">
      <c r="B241" s="65"/>
      <c r="E241" s="48" t="s">
        <v>554</v>
      </c>
      <c r="F241" s="74">
        <v>169.46</v>
      </c>
      <c r="G241" s="27">
        <v>43949.731527777774</v>
      </c>
      <c r="H241" s="27"/>
      <c r="I241" s="48" t="s">
        <v>555</v>
      </c>
      <c r="J241" s="74">
        <v>169.46</v>
      </c>
      <c r="K241" s="74">
        <v>0</v>
      </c>
      <c r="L241" s="27">
        <v>43949</v>
      </c>
    </row>
    <row r="242" spans="1:12" x14ac:dyDescent="0.35">
      <c r="B242" s="65"/>
      <c r="F242" s="74"/>
      <c r="G242" s="27"/>
      <c r="H242" s="27"/>
      <c r="I242" s="48" t="s">
        <v>556</v>
      </c>
      <c r="J242" s="74">
        <v>0</v>
      </c>
      <c r="K242" s="74">
        <v>0</v>
      </c>
      <c r="L242" s="27">
        <v>43949</v>
      </c>
    </row>
    <row r="243" spans="1:12" x14ac:dyDescent="0.35">
      <c r="B243" s="65"/>
      <c r="E243" s="48" t="s">
        <v>557</v>
      </c>
      <c r="F243" s="74">
        <v>1064.25</v>
      </c>
      <c r="G243" s="27">
        <v>43949.732523148145</v>
      </c>
      <c r="H243" s="27"/>
      <c r="I243" s="48" t="s">
        <v>558</v>
      </c>
      <c r="J243" s="74">
        <v>1064.25</v>
      </c>
      <c r="K243" s="74">
        <v>0</v>
      </c>
      <c r="L243" s="27">
        <v>43949</v>
      </c>
    </row>
    <row r="244" spans="1:12" x14ac:dyDescent="0.35">
      <c r="B244" s="65"/>
      <c r="E244" s="48" t="s">
        <v>559</v>
      </c>
      <c r="F244" s="74">
        <v>1084.71</v>
      </c>
      <c r="G244" s="27">
        <v>43949.732812499999</v>
      </c>
      <c r="H244" s="27"/>
      <c r="I244" s="48" t="s">
        <v>560</v>
      </c>
      <c r="J244" s="74">
        <v>1084.71</v>
      </c>
      <c r="K244" s="74">
        <v>0</v>
      </c>
      <c r="L244" s="27">
        <v>43949</v>
      </c>
    </row>
    <row r="245" spans="1:12" x14ac:dyDescent="0.35">
      <c r="B245" s="65"/>
      <c r="E245" s="48" t="s">
        <v>561</v>
      </c>
      <c r="F245" s="74">
        <v>180.12</v>
      </c>
      <c r="G245" s="27">
        <v>43949.733032407406</v>
      </c>
      <c r="H245" s="27"/>
      <c r="I245" s="48" t="s">
        <v>562</v>
      </c>
      <c r="J245" s="74">
        <v>180.12</v>
      </c>
      <c r="K245" s="74">
        <v>0</v>
      </c>
      <c r="L245" s="27">
        <v>43949</v>
      </c>
    </row>
    <row r="246" spans="1:12" x14ac:dyDescent="0.35">
      <c r="B246" s="65"/>
      <c r="E246" s="48" t="s">
        <v>563</v>
      </c>
      <c r="F246" s="74">
        <v>272.58</v>
      </c>
      <c r="G246" s="27">
        <v>43949.733310185184</v>
      </c>
      <c r="H246" s="27"/>
      <c r="I246" s="48" t="s">
        <v>564</v>
      </c>
      <c r="J246" s="74">
        <v>272.58</v>
      </c>
      <c r="K246" s="74">
        <v>0</v>
      </c>
      <c r="L246" s="27">
        <v>43949</v>
      </c>
    </row>
    <row r="247" spans="1:12" x14ac:dyDescent="0.35">
      <c r="B247" s="65"/>
      <c r="E247" s="106" t="s">
        <v>576</v>
      </c>
      <c r="F247" s="24">
        <v>24.99</v>
      </c>
      <c r="G247" s="6">
        <v>43953</v>
      </c>
      <c r="H247" s="27"/>
      <c r="I247" s="48" t="s">
        <v>565</v>
      </c>
      <c r="J247" s="74">
        <v>24.99</v>
      </c>
      <c r="K247" s="74">
        <v>0</v>
      </c>
      <c r="L247" s="27">
        <v>43953</v>
      </c>
    </row>
    <row r="248" spans="1:12" x14ac:dyDescent="0.35">
      <c r="A248" s="106"/>
      <c r="B248" s="106"/>
      <c r="C248" s="106"/>
      <c r="D248" s="106"/>
      <c r="E248" s="106" t="s">
        <v>577</v>
      </c>
      <c r="F248" s="24">
        <v>19.989999999999998</v>
      </c>
      <c r="G248" s="6">
        <v>43956.162870370368</v>
      </c>
      <c r="H248" s="6"/>
      <c r="I248" s="106" t="s">
        <v>578</v>
      </c>
      <c r="J248" s="24">
        <v>19.989999999999998</v>
      </c>
      <c r="K248" s="24">
        <v>0</v>
      </c>
      <c r="L248" s="6">
        <v>43956</v>
      </c>
    </row>
    <row r="249" spans="1:12" x14ac:dyDescent="0.35">
      <c r="A249" s="106"/>
      <c r="B249" s="106"/>
      <c r="C249" s="106"/>
      <c r="D249" s="106"/>
      <c r="E249" s="106" t="s">
        <v>579</v>
      </c>
      <c r="F249" s="24">
        <v>8610.25</v>
      </c>
      <c r="G249" s="6">
        <v>43956.703125</v>
      </c>
      <c r="H249" s="6"/>
      <c r="I249" s="106" t="s">
        <v>170</v>
      </c>
      <c r="J249" s="24">
        <v>8610.25</v>
      </c>
      <c r="K249" s="24">
        <v>0</v>
      </c>
      <c r="L249" s="6">
        <v>43956</v>
      </c>
    </row>
    <row r="250" spans="1:12" x14ac:dyDescent="0.35">
      <c r="A250" s="106"/>
      <c r="B250" s="106"/>
      <c r="C250" s="106"/>
      <c r="D250" s="106"/>
      <c r="E250" s="106" t="s">
        <v>580</v>
      </c>
      <c r="F250" s="24">
        <v>2273.4299999999998</v>
      </c>
      <c r="G250" s="6">
        <v>43956.703877314816</v>
      </c>
      <c r="H250" s="6"/>
      <c r="I250" s="106" t="s">
        <v>152</v>
      </c>
      <c r="J250" s="24">
        <v>2273.4299999999998</v>
      </c>
      <c r="K250" s="24">
        <v>0</v>
      </c>
      <c r="L250" s="6">
        <v>43956</v>
      </c>
    </row>
    <row r="251" spans="1:12" x14ac:dyDescent="0.35">
      <c r="A251" s="106"/>
      <c r="B251" s="106"/>
      <c r="C251" s="106"/>
      <c r="D251" s="106"/>
      <c r="E251" s="106" t="s">
        <v>581</v>
      </c>
      <c r="F251" s="24">
        <v>482.87</v>
      </c>
      <c r="G251" s="6">
        <v>43956.704189814816</v>
      </c>
      <c r="H251" s="6"/>
      <c r="I251" s="106" t="s">
        <v>582</v>
      </c>
      <c r="J251" s="24">
        <v>482.87</v>
      </c>
      <c r="K251" s="24">
        <v>0</v>
      </c>
      <c r="L251" s="6">
        <v>43956</v>
      </c>
    </row>
    <row r="252" spans="1:12" x14ac:dyDescent="0.35">
      <c r="A252" s="106"/>
      <c r="B252" s="106"/>
      <c r="C252" s="106"/>
      <c r="D252" s="106"/>
      <c r="E252" s="106" t="s">
        <v>583</v>
      </c>
      <c r="F252" s="24">
        <v>5411.62</v>
      </c>
      <c r="G252" s="6">
        <v>43956.705243055556</v>
      </c>
      <c r="H252" s="6"/>
      <c r="I252" s="106" t="s">
        <v>157</v>
      </c>
      <c r="J252" s="24">
        <v>5411.62</v>
      </c>
      <c r="K252" s="24">
        <v>0</v>
      </c>
      <c r="L252" s="6">
        <v>43956</v>
      </c>
    </row>
    <row r="253" spans="1:12" x14ac:dyDescent="0.35">
      <c r="A253" s="106"/>
      <c r="B253" s="106"/>
      <c r="C253" s="106"/>
      <c r="D253" s="106"/>
      <c r="E253" s="106" t="s">
        <v>584</v>
      </c>
      <c r="F253" s="24">
        <v>88.9</v>
      </c>
      <c r="G253" s="6">
        <v>43956.705497685187</v>
      </c>
      <c r="H253" s="6"/>
      <c r="I253" s="106" t="s">
        <v>154</v>
      </c>
      <c r="J253" s="24">
        <v>88.9</v>
      </c>
      <c r="K253" s="24">
        <v>0</v>
      </c>
      <c r="L253" s="6">
        <v>43956</v>
      </c>
    </row>
    <row r="254" spans="1:12" x14ac:dyDescent="0.35">
      <c r="A254" s="106"/>
      <c r="B254" s="106"/>
      <c r="C254" s="106"/>
      <c r="D254" s="106"/>
      <c r="E254" s="106" t="s">
        <v>585</v>
      </c>
      <c r="F254" s="24">
        <v>55</v>
      </c>
      <c r="G254" s="6">
        <v>43963.162349537037</v>
      </c>
      <c r="H254" s="6"/>
      <c r="I254" s="106" t="s">
        <v>586</v>
      </c>
      <c r="J254" s="24">
        <v>55</v>
      </c>
      <c r="K254" s="24">
        <v>0</v>
      </c>
      <c r="L254" s="6">
        <v>43963</v>
      </c>
    </row>
    <row r="255" spans="1:12" x14ac:dyDescent="0.35">
      <c r="A255" s="106"/>
      <c r="B255" s="106"/>
      <c r="C255" s="106"/>
      <c r="D255" s="106"/>
      <c r="E255" s="106" t="s">
        <v>587</v>
      </c>
      <c r="F255" s="24">
        <v>61.58</v>
      </c>
      <c r="G255" s="6">
        <v>43963.427037037036</v>
      </c>
      <c r="H255" s="6"/>
      <c r="I255" s="106" t="s">
        <v>588</v>
      </c>
      <c r="J255" s="24">
        <v>61.58</v>
      </c>
      <c r="K255" s="24">
        <v>0</v>
      </c>
      <c r="L255" s="6">
        <v>43963</v>
      </c>
    </row>
    <row r="256" spans="1:12" x14ac:dyDescent="0.35">
      <c r="A256" s="106"/>
      <c r="B256" s="106"/>
      <c r="C256" s="106"/>
      <c r="D256" s="106"/>
      <c r="E256" s="106" t="s">
        <v>589</v>
      </c>
      <c r="F256" s="24">
        <v>1562.71</v>
      </c>
      <c r="G256" s="6">
        <v>43963.427395833336</v>
      </c>
      <c r="H256" s="6"/>
      <c r="I256" s="106" t="s">
        <v>148</v>
      </c>
      <c r="J256" s="24">
        <v>1562.71</v>
      </c>
      <c r="K256" s="24">
        <v>0</v>
      </c>
      <c r="L256" s="6">
        <v>43963</v>
      </c>
    </row>
    <row r="257" spans="1:12" x14ac:dyDescent="0.35">
      <c r="A257" s="106"/>
      <c r="B257" s="106"/>
      <c r="C257" s="106"/>
      <c r="D257" s="106"/>
      <c r="E257" s="106" t="s">
        <v>590</v>
      </c>
      <c r="F257" s="24">
        <v>3356.22</v>
      </c>
      <c r="G257" s="6">
        <v>43963.42769675926</v>
      </c>
      <c r="H257" s="6"/>
      <c r="I257" s="106" t="s">
        <v>150</v>
      </c>
      <c r="J257" s="24">
        <v>3356.22</v>
      </c>
      <c r="K257" s="24">
        <v>0</v>
      </c>
      <c r="L257" s="6">
        <v>43963</v>
      </c>
    </row>
    <row r="258" spans="1:12" x14ac:dyDescent="0.35">
      <c r="A258" s="106"/>
      <c r="B258" s="106"/>
      <c r="C258" s="106"/>
      <c r="D258" s="106"/>
      <c r="E258" s="106" t="s">
        <v>591</v>
      </c>
      <c r="F258" s="24">
        <v>33.49</v>
      </c>
      <c r="G258" s="6">
        <v>43963.428263888891</v>
      </c>
      <c r="H258" s="6"/>
      <c r="I258" s="106" t="s">
        <v>592</v>
      </c>
      <c r="J258" s="24">
        <v>33.49</v>
      </c>
      <c r="K258" s="24">
        <v>0</v>
      </c>
      <c r="L258" s="6">
        <v>43963</v>
      </c>
    </row>
    <row r="259" spans="1:12" x14ac:dyDescent="0.35">
      <c r="A259" s="106"/>
      <c r="B259" s="106"/>
      <c r="C259" s="106"/>
      <c r="D259" s="106"/>
      <c r="E259" s="106" t="s">
        <v>593</v>
      </c>
      <c r="F259" s="24">
        <v>2694.34</v>
      </c>
      <c r="G259" s="6">
        <v>43963.429108796299</v>
      </c>
      <c r="H259" s="6"/>
      <c r="I259" s="106" t="s">
        <v>152</v>
      </c>
      <c r="J259" s="24">
        <v>2694.34</v>
      </c>
      <c r="K259" s="24">
        <v>0</v>
      </c>
      <c r="L259" s="6">
        <v>43963</v>
      </c>
    </row>
    <row r="260" spans="1:12" x14ac:dyDescent="0.35">
      <c r="A260" s="106"/>
      <c r="B260" s="106"/>
      <c r="C260" s="106"/>
      <c r="D260" s="106"/>
      <c r="E260" s="106"/>
      <c r="F260" s="24"/>
      <c r="G260" s="6"/>
      <c r="H260" s="6"/>
      <c r="I260" s="106" t="s">
        <v>594</v>
      </c>
      <c r="J260" s="24">
        <v>0</v>
      </c>
      <c r="K260" s="24">
        <v>10250.5</v>
      </c>
      <c r="L260" s="6">
        <v>43963</v>
      </c>
    </row>
    <row r="261" spans="1:12" x14ac:dyDescent="0.35">
      <c r="A261" s="106"/>
      <c r="B261" s="106"/>
      <c r="C261" s="106"/>
      <c r="D261" s="106"/>
      <c r="E261" s="106" t="s">
        <v>595</v>
      </c>
      <c r="F261" s="24">
        <v>5481.15</v>
      </c>
      <c r="G261" s="6">
        <v>43963.434791666667</v>
      </c>
      <c r="H261" s="6"/>
      <c r="I261" s="106" t="s">
        <v>157</v>
      </c>
      <c r="J261" s="24">
        <v>5481.15</v>
      </c>
      <c r="K261" s="24">
        <v>0</v>
      </c>
      <c r="L261" s="6">
        <v>43963</v>
      </c>
    </row>
    <row r="262" spans="1:12" x14ac:dyDescent="0.35">
      <c r="A262" s="106"/>
      <c r="B262" s="106"/>
      <c r="C262" s="106"/>
      <c r="D262" s="106"/>
      <c r="E262" s="106" t="s">
        <v>596</v>
      </c>
      <c r="F262" s="24">
        <v>269.79000000000002</v>
      </c>
      <c r="G262" s="6">
        <v>43963.435104166667</v>
      </c>
      <c r="H262" s="6"/>
      <c r="I262" s="106" t="s">
        <v>154</v>
      </c>
      <c r="J262" s="24">
        <v>269.79000000000002</v>
      </c>
      <c r="K262" s="24">
        <v>0</v>
      </c>
      <c r="L262" s="6">
        <v>43963</v>
      </c>
    </row>
    <row r="263" spans="1:12" x14ac:dyDescent="0.35">
      <c r="A263" s="106"/>
      <c r="B263" s="106"/>
      <c r="C263" s="106"/>
      <c r="D263" s="106"/>
      <c r="E263" s="106" t="s">
        <v>597</v>
      </c>
      <c r="F263" s="24">
        <v>125.45</v>
      </c>
      <c r="G263" s="6">
        <v>43963.436793981484</v>
      </c>
      <c r="H263" s="6"/>
      <c r="I263" s="106" t="s">
        <v>254</v>
      </c>
      <c r="J263" s="24">
        <v>125.45</v>
      </c>
      <c r="K263" s="24">
        <v>0</v>
      </c>
      <c r="L263" s="6">
        <v>43963</v>
      </c>
    </row>
    <row r="264" spans="1:12" x14ac:dyDescent="0.35">
      <c r="A264" s="106"/>
      <c r="B264" s="106"/>
      <c r="C264" s="106"/>
      <c r="D264" s="106"/>
      <c r="E264" s="106" t="s">
        <v>598</v>
      </c>
      <c r="F264" s="24">
        <v>34.5</v>
      </c>
      <c r="G264" s="6">
        <v>43963.437071759261</v>
      </c>
      <c r="H264" s="6"/>
      <c r="I264" s="106" t="s">
        <v>256</v>
      </c>
      <c r="J264" s="24">
        <v>34.5</v>
      </c>
      <c r="K264" s="24">
        <v>0</v>
      </c>
      <c r="L264" s="6">
        <v>43963</v>
      </c>
    </row>
    <row r="265" spans="1:12" x14ac:dyDescent="0.35">
      <c r="A265" s="106"/>
      <c r="B265" s="106"/>
      <c r="C265" s="106"/>
      <c r="D265" s="106"/>
      <c r="E265" s="106" t="s">
        <v>599</v>
      </c>
      <c r="F265" s="24">
        <v>71.989999999999995</v>
      </c>
      <c r="G265" s="6">
        <v>43965.476458333331</v>
      </c>
      <c r="H265" s="6"/>
      <c r="I265" s="106" t="s">
        <v>600</v>
      </c>
      <c r="J265" s="24">
        <v>71.989999999999995</v>
      </c>
      <c r="K265" s="24">
        <v>0</v>
      </c>
      <c r="L265" s="6">
        <v>43965</v>
      </c>
    </row>
    <row r="266" spans="1:12" x14ac:dyDescent="0.35">
      <c r="A266" s="106"/>
      <c r="B266" s="106"/>
      <c r="C266" s="106"/>
      <c r="D266" s="106"/>
      <c r="E266" s="106" t="s">
        <v>601</v>
      </c>
      <c r="F266" s="24">
        <v>116.9</v>
      </c>
      <c r="G266" s="6">
        <v>43966.617766203701</v>
      </c>
      <c r="H266" s="6"/>
      <c r="I266" s="106" t="s">
        <v>600</v>
      </c>
      <c r="J266" s="24">
        <v>116.9</v>
      </c>
      <c r="K266" s="24">
        <v>0</v>
      </c>
      <c r="L266" s="6">
        <v>43966</v>
      </c>
    </row>
    <row r="267" spans="1:12" x14ac:dyDescent="0.35">
      <c r="A267" s="106"/>
      <c r="B267" s="106"/>
      <c r="C267" s="106"/>
      <c r="D267" s="106"/>
      <c r="E267" s="106" t="s">
        <v>602</v>
      </c>
      <c r="F267" s="24">
        <v>1673.85</v>
      </c>
      <c r="G267" s="6">
        <v>43966.618078703701</v>
      </c>
      <c r="H267" s="6"/>
      <c r="I267" s="106" t="s">
        <v>148</v>
      </c>
      <c r="J267" s="24">
        <v>1673.85</v>
      </c>
      <c r="K267" s="24">
        <v>0</v>
      </c>
      <c r="L267" s="6">
        <v>43966</v>
      </c>
    </row>
    <row r="268" spans="1:12" x14ac:dyDescent="0.35">
      <c r="A268" s="106"/>
      <c r="B268" s="106"/>
      <c r="C268" s="106"/>
      <c r="D268" s="106"/>
      <c r="E268" s="106" t="s">
        <v>603</v>
      </c>
      <c r="F268" s="24">
        <v>1692.6</v>
      </c>
      <c r="G268" s="6">
        <v>43966.618344907409</v>
      </c>
      <c r="H268" s="6"/>
      <c r="I268" s="106" t="s">
        <v>150</v>
      </c>
      <c r="J268" s="24">
        <v>1692.6</v>
      </c>
      <c r="K268" s="24">
        <v>0</v>
      </c>
      <c r="L268" s="6">
        <v>43966</v>
      </c>
    </row>
    <row r="269" spans="1:12" x14ac:dyDescent="0.35">
      <c r="A269" s="106"/>
      <c r="B269" s="106"/>
      <c r="C269" s="106"/>
      <c r="D269" s="106"/>
      <c r="E269" s="106" t="s">
        <v>604</v>
      </c>
      <c r="F269" s="24">
        <v>368.28</v>
      </c>
      <c r="G269" s="6">
        <v>43966.61891203704</v>
      </c>
      <c r="H269" s="6"/>
      <c r="I269" s="106" t="s">
        <v>605</v>
      </c>
      <c r="J269" s="24">
        <v>368.28</v>
      </c>
      <c r="K269" s="24">
        <v>0</v>
      </c>
      <c r="L269" s="6">
        <v>43966</v>
      </c>
    </row>
    <row r="270" spans="1:12" x14ac:dyDescent="0.35">
      <c r="A270" s="106"/>
      <c r="B270" s="106"/>
      <c r="C270" s="106"/>
      <c r="D270" s="106"/>
      <c r="E270" s="106" t="s">
        <v>606</v>
      </c>
      <c r="F270" s="24">
        <v>230.5</v>
      </c>
      <c r="G270" s="6">
        <v>43970.162442129629</v>
      </c>
      <c r="H270" s="6"/>
      <c r="I270" s="106" t="s">
        <v>607</v>
      </c>
      <c r="J270" s="24">
        <v>230.5</v>
      </c>
      <c r="K270" s="24">
        <v>0</v>
      </c>
      <c r="L270" s="6">
        <v>43970</v>
      </c>
    </row>
    <row r="271" spans="1:12" x14ac:dyDescent="0.35">
      <c r="A271" s="106"/>
      <c r="B271" s="106"/>
      <c r="C271" s="106"/>
      <c r="D271" s="106"/>
      <c r="E271" s="106" t="s">
        <v>608</v>
      </c>
      <c r="F271" s="24">
        <v>136.94999999999999</v>
      </c>
      <c r="G271" s="6">
        <v>43971.415162037039</v>
      </c>
      <c r="H271" s="6"/>
      <c r="I271" s="106" t="s">
        <v>609</v>
      </c>
      <c r="J271" s="24">
        <v>136.94999999999999</v>
      </c>
      <c r="K271" s="24">
        <v>0</v>
      </c>
      <c r="L271" s="6">
        <v>43971</v>
      </c>
    </row>
    <row r="272" spans="1:12" x14ac:dyDescent="0.35">
      <c r="A272" s="106"/>
      <c r="B272" s="106"/>
      <c r="C272" s="106"/>
      <c r="D272" s="106"/>
      <c r="E272" s="106" t="s">
        <v>610</v>
      </c>
      <c r="F272" s="24">
        <v>2657.67</v>
      </c>
      <c r="G272" s="6">
        <v>43971.416446759256</v>
      </c>
      <c r="H272" s="6"/>
      <c r="I272" s="106" t="s">
        <v>611</v>
      </c>
      <c r="J272" s="24">
        <v>2657.67</v>
      </c>
      <c r="K272" s="24">
        <v>0</v>
      </c>
      <c r="L272" s="6">
        <v>43971</v>
      </c>
    </row>
    <row r="273" spans="1:12" x14ac:dyDescent="0.35">
      <c r="A273" s="106"/>
      <c r="B273" s="106"/>
      <c r="C273" s="106"/>
      <c r="D273" s="106"/>
      <c r="E273" s="106" t="s">
        <v>612</v>
      </c>
      <c r="F273" s="24">
        <v>166.98</v>
      </c>
      <c r="G273" s="6">
        <v>43971.41715277778</v>
      </c>
      <c r="H273" s="6"/>
      <c r="I273" s="106" t="s">
        <v>613</v>
      </c>
      <c r="J273" s="24">
        <v>166.98</v>
      </c>
      <c r="K273" s="24">
        <v>31.9</v>
      </c>
      <c r="L273" s="6">
        <v>43971</v>
      </c>
    </row>
    <row r="274" spans="1:12" x14ac:dyDescent="0.35">
      <c r="A274" s="106"/>
      <c r="B274" s="106"/>
      <c r="C274" s="106"/>
      <c r="D274" s="106"/>
      <c r="E274" s="106" t="s">
        <v>614</v>
      </c>
      <c r="F274" s="24">
        <v>258.93</v>
      </c>
      <c r="G274" s="6">
        <v>43971.440370370372</v>
      </c>
      <c r="H274" s="6"/>
      <c r="I274" s="106" t="s">
        <v>615</v>
      </c>
      <c r="J274" s="24">
        <v>258.93</v>
      </c>
      <c r="K274" s="24">
        <v>0</v>
      </c>
      <c r="L274" s="6">
        <v>43971</v>
      </c>
    </row>
    <row r="275" spans="1:12" x14ac:dyDescent="0.35">
      <c r="A275" s="106"/>
      <c r="B275" s="106"/>
      <c r="C275" s="106"/>
      <c r="D275" s="106"/>
      <c r="E275" s="106" t="s">
        <v>616</v>
      </c>
      <c r="F275" s="24">
        <v>3766.39</v>
      </c>
      <c r="G275" s="6">
        <v>43971.440682870372</v>
      </c>
      <c r="H275" s="6"/>
      <c r="I275" s="106" t="s">
        <v>617</v>
      </c>
      <c r="J275" s="24">
        <v>3766.39</v>
      </c>
      <c r="K275" s="24">
        <v>0</v>
      </c>
      <c r="L275" s="6">
        <v>43971</v>
      </c>
    </row>
    <row r="276" spans="1:12" x14ac:dyDescent="0.35">
      <c r="A276" s="106"/>
      <c r="B276" s="106"/>
      <c r="C276" s="106"/>
      <c r="D276" s="106"/>
      <c r="E276" s="106" t="s">
        <v>618</v>
      </c>
      <c r="F276" s="24">
        <v>47.99</v>
      </c>
      <c r="G276" s="6">
        <v>43971.440983796296</v>
      </c>
      <c r="H276" s="6"/>
      <c r="I276" s="106" t="s">
        <v>605</v>
      </c>
      <c r="J276" s="24">
        <v>47.99</v>
      </c>
      <c r="K276" s="24">
        <v>0</v>
      </c>
      <c r="L276" s="6">
        <v>43971</v>
      </c>
    </row>
    <row r="277" spans="1:12" x14ac:dyDescent="0.35">
      <c r="A277" s="106"/>
      <c r="B277" s="106"/>
      <c r="C277" s="106"/>
      <c r="D277" s="106"/>
      <c r="E277" s="106" t="s">
        <v>619</v>
      </c>
      <c r="F277" s="24">
        <v>1807.81</v>
      </c>
      <c r="G277" s="6">
        <v>43971.441643518519</v>
      </c>
      <c r="H277" s="6"/>
      <c r="I277" s="106" t="s">
        <v>152</v>
      </c>
      <c r="J277" s="24">
        <v>1807.81</v>
      </c>
      <c r="K277" s="24">
        <v>0</v>
      </c>
      <c r="L277" s="6">
        <v>43971</v>
      </c>
    </row>
    <row r="278" spans="1:12" x14ac:dyDescent="0.35">
      <c r="A278" s="106"/>
      <c r="B278" s="106"/>
      <c r="C278" s="106"/>
      <c r="D278" s="106"/>
      <c r="E278" s="106" t="s">
        <v>620</v>
      </c>
      <c r="F278" s="24">
        <v>98.95</v>
      </c>
      <c r="G278" s="6">
        <v>43971.441921296297</v>
      </c>
      <c r="H278" s="6"/>
      <c r="I278" s="106" t="s">
        <v>592</v>
      </c>
      <c r="J278" s="24">
        <v>98.95</v>
      </c>
      <c r="K278" s="24">
        <v>0</v>
      </c>
      <c r="L278" s="6">
        <v>43971</v>
      </c>
    </row>
    <row r="279" spans="1:12" x14ac:dyDescent="0.35">
      <c r="A279" s="106"/>
      <c r="B279" s="106"/>
      <c r="C279" s="106"/>
      <c r="D279" s="106"/>
      <c r="E279" s="106" t="s">
        <v>621</v>
      </c>
      <c r="F279" s="24">
        <v>163.97</v>
      </c>
      <c r="G279" s="6">
        <v>43971.442395833335</v>
      </c>
      <c r="H279" s="6"/>
      <c r="I279" s="106" t="s">
        <v>622</v>
      </c>
      <c r="J279" s="24">
        <v>163.97</v>
      </c>
      <c r="K279" s="24">
        <v>0</v>
      </c>
      <c r="L279" s="6">
        <v>43971</v>
      </c>
    </row>
    <row r="280" spans="1:12" x14ac:dyDescent="0.35">
      <c r="A280" s="106"/>
      <c r="B280" s="106"/>
      <c r="C280" s="106"/>
      <c r="D280" s="106"/>
      <c r="E280" s="106" t="s">
        <v>623</v>
      </c>
      <c r="F280" s="24">
        <v>162.54</v>
      </c>
      <c r="G280" s="6">
        <v>43971.442754629628</v>
      </c>
      <c r="H280" s="6"/>
      <c r="I280" s="106" t="s">
        <v>624</v>
      </c>
      <c r="J280" s="24">
        <v>162.54</v>
      </c>
      <c r="K280" s="24">
        <v>0</v>
      </c>
      <c r="L280" s="6">
        <v>43971</v>
      </c>
    </row>
    <row r="281" spans="1:12" x14ac:dyDescent="0.35">
      <c r="A281" s="106"/>
      <c r="B281" s="106"/>
      <c r="C281" s="106"/>
      <c r="D281" s="106"/>
      <c r="E281" s="106" t="s">
        <v>625</v>
      </c>
      <c r="F281" s="24">
        <v>4053.84</v>
      </c>
      <c r="G281" s="6">
        <v>43971.443807870368</v>
      </c>
      <c r="H281" s="6"/>
      <c r="I281" s="106" t="s">
        <v>157</v>
      </c>
      <c r="J281" s="24">
        <v>4053.84</v>
      </c>
      <c r="K281" s="24">
        <v>0</v>
      </c>
      <c r="L281" s="6">
        <v>43971</v>
      </c>
    </row>
    <row r="282" spans="1:12" x14ac:dyDescent="0.35">
      <c r="A282" s="106"/>
      <c r="B282" s="106"/>
      <c r="C282" s="106"/>
      <c r="D282" s="106"/>
      <c r="E282" s="106" t="s">
        <v>626</v>
      </c>
      <c r="F282" s="24">
        <v>82.46</v>
      </c>
      <c r="G282" s="6">
        <v>43971.444074074076</v>
      </c>
      <c r="H282" s="6"/>
      <c r="I282" s="106" t="s">
        <v>154</v>
      </c>
      <c r="J282" s="24">
        <v>82.46</v>
      </c>
      <c r="K282" s="24">
        <v>0</v>
      </c>
      <c r="L282" s="6">
        <v>43971</v>
      </c>
    </row>
    <row r="283" spans="1:12" x14ac:dyDescent="0.35">
      <c r="A283" s="106"/>
      <c r="B283" s="106"/>
      <c r="C283" s="106"/>
      <c r="D283" s="106"/>
      <c r="E283" s="106" t="s">
        <v>627</v>
      </c>
      <c r="F283" s="24">
        <v>114.99</v>
      </c>
      <c r="G283" s="6">
        <v>43971.444340277776</v>
      </c>
      <c r="H283" s="6"/>
      <c r="I283" s="106" t="s">
        <v>628</v>
      </c>
      <c r="J283" s="24">
        <v>114.99</v>
      </c>
      <c r="K283" s="24">
        <v>0</v>
      </c>
      <c r="L283" s="6">
        <v>43971</v>
      </c>
    </row>
    <row r="284" spans="1:12" x14ac:dyDescent="0.35">
      <c r="A284" s="106"/>
      <c r="B284" s="106"/>
      <c r="C284" s="106"/>
      <c r="D284" s="106"/>
      <c r="E284" s="106" t="s">
        <v>629</v>
      </c>
      <c r="F284" s="24">
        <v>298.31</v>
      </c>
      <c r="G284" s="6">
        <v>43977.162615740737</v>
      </c>
      <c r="H284" s="6"/>
      <c r="I284" s="106" t="s">
        <v>630</v>
      </c>
      <c r="J284" s="24">
        <v>298.31</v>
      </c>
      <c r="K284" s="24">
        <v>0</v>
      </c>
      <c r="L284" s="6">
        <v>43977</v>
      </c>
    </row>
    <row r="285" spans="1:12" x14ac:dyDescent="0.35">
      <c r="A285" s="106"/>
      <c r="B285" s="106"/>
      <c r="C285" s="106"/>
      <c r="D285" s="106"/>
      <c r="E285" s="106" t="s">
        <v>631</v>
      </c>
      <c r="F285" s="24">
        <v>227.48</v>
      </c>
      <c r="G285" s="6">
        <v>43977.162627314814</v>
      </c>
      <c r="H285" s="6"/>
      <c r="I285" s="106" t="s">
        <v>630</v>
      </c>
      <c r="J285" s="24">
        <v>227.48</v>
      </c>
      <c r="K285" s="24">
        <v>0</v>
      </c>
      <c r="L285" s="6">
        <v>43977</v>
      </c>
    </row>
    <row r="286" spans="1:12" x14ac:dyDescent="0.35">
      <c r="A286" s="106"/>
      <c r="B286" s="106"/>
      <c r="C286" s="106"/>
      <c r="D286" s="106"/>
      <c r="E286" s="106" t="s">
        <v>632</v>
      </c>
      <c r="F286" s="24">
        <v>729.85</v>
      </c>
      <c r="G286" s="6">
        <v>43978.424189814818</v>
      </c>
      <c r="H286" s="6"/>
      <c r="I286" s="106" t="s">
        <v>633</v>
      </c>
      <c r="J286" s="24">
        <v>729.85</v>
      </c>
      <c r="K286" s="24">
        <v>0</v>
      </c>
      <c r="L286" s="6">
        <v>43978</v>
      </c>
    </row>
    <row r="287" spans="1:12" x14ac:dyDescent="0.35">
      <c r="A287" s="106"/>
      <c r="B287" s="106"/>
      <c r="C287" s="106"/>
      <c r="D287" s="106"/>
      <c r="E287" s="106" t="s">
        <v>634</v>
      </c>
      <c r="F287" s="24">
        <v>1588.95</v>
      </c>
      <c r="G287" s="6">
        <v>43978.424525462964</v>
      </c>
      <c r="H287" s="6"/>
      <c r="I287" s="106" t="s">
        <v>148</v>
      </c>
      <c r="J287" s="24">
        <v>1588.95</v>
      </c>
      <c r="K287" s="24">
        <v>0</v>
      </c>
      <c r="L287" s="6">
        <v>43978</v>
      </c>
    </row>
    <row r="288" spans="1:12" x14ac:dyDescent="0.35">
      <c r="A288" s="106"/>
      <c r="B288" s="106"/>
      <c r="C288" s="106"/>
      <c r="D288" s="106"/>
      <c r="E288" s="106" t="s">
        <v>635</v>
      </c>
      <c r="F288" s="24">
        <v>1904.55</v>
      </c>
      <c r="G288" s="6">
        <v>43978.424803240741</v>
      </c>
      <c r="H288" s="6"/>
      <c r="I288" s="106" t="s">
        <v>150</v>
      </c>
      <c r="J288" s="24">
        <v>1904.55</v>
      </c>
      <c r="K288" s="24">
        <v>0</v>
      </c>
      <c r="L288" s="6">
        <v>43978</v>
      </c>
    </row>
    <row r="289" spans="1:12" x14ac:dyDescent="0.35">
      <c r="A289" s="106"/>
      <c r="B289" s="106"/>
      <c r="C289" s="106"/>
      <c r="D289" s="106"/>
      <c r="E289" s="106" t="s">
        <v>636</v>
      </c>
      <c r="F289" s="24">
        <v>393.66</v>
      </c>
      <c r="G289" s="6">
        <v>43978.425069444442</v>
      </c>
      <c r="H289" s="6"/>
      <c r="I289" s="106" t="s">
        <v>637</v>
      </c>
      <c r="J289" s="24">
        <v>393.66</v>
      </c>
      <c r="K289" s="24">
        <v>0</v>
      </c>
      <c r="L289" s="6">
        <v>43978</v>
      </c>
    </row>
    <row r="290" spans="1:12" x14ac:dyDescent="0.35">
      <c r="A290" s="106"/>
      <c r="B290" s="106"/>
      <c r="C290" s="106"/>
      <c r="D290" s="106"/>
      <c r="E290" s="106" t="s">
        <v>638</v>
      </c>
      <c r="F290" s="24">
        <v>511.78</v>
      </c>
      <c r="G290" s="6">
        <v>43978.425335648149</v>
      </c>
      <c r="H290" s="6"/>
      <c r="I290" s="106" t="s">
        <v>639</v>
      </c>
      <c r="J290" s="24">
        <v>511.78</v>
      </c>
      <c r="K290" s="24">
        <v>0</v>
      </c>
      <c r="L290" s="6">
        <v>43978</v>
      </c>
    </row>
    <row r="291" spans="1:12" x14ac:dyDescent="0.35">
      <c r="A291" s="106"/>
      <c r="B291" s="106"/>
      <c r="C291" s="106"/>
      <c r="D291" s="106"/>
      <c r="E291" s="106" t="s">
        <v>640</v>
      </c>
      <c r="F291" s="24">
        <v>3696.17</v>
      </c>
      <c r="G291" s="6">
        <v>43978.426087962966</v>
      </c>
      <c r="H291" s="6"/>
      <c r="I291" s="106" t="s">
        <v>152</v>
      </c>
      <c r="J291" s="24">
        <v>3696.17</v>
      </c>
      <c r="K291" s="24">
        <v>0</v>
      </c>
      <c r="L291" s="6">
        <v>43978</v>
      </c>
    </row>
    <row r="292" spans="1:12" x14ac:dyDescent="0.35">
      <c r="A292" s="106"/>
      <c r="B292" s="106"/>
      <c r="C292" s="106"/>
      <c r="D292" s="106"/>
      <c r="E292" s="106" t="s">
        <v>641</v>
      </c>
      <c r="F292" s="24">
        <v>473.34</v>
      </c>
      <c r="G292" s="6">
        <v>43978.426342592589</v>
      </c>
      <c r="H292" s="6"/>
      <c r="I292" s="106" t="s">
        <v>642</v>
      </c>
      <c r="J292" s="24">
        <v>473.34</v>
      </c>
      <c r="K292" s="24">
        <v>0</v>
      </c>
      <c r="L292" s="6">
        <v>43978</v>
      </c>
    </row>
    <row r="293" spans="1:12" x14ac:dyDescent="0.35">
      <c r="A293" s="106"/>
      <c r="B293" s="106"/>
      <c r="C293" s="106"/>
      <c r="D293" s="106"/>
      <c r="E293" s="106" t="s">
        <v>643</v>
      </c>
      <c r="F293" s="24">
        <v>393.14</v>
      </c>
      <c r="G293" s="6">
        <v>43978.426550925928</v>
      </c>
      <c r="H293" s="6"/>
      <c r="I293" s="106" t="s">
        <v>644</v>
      </c>
      <c r="J293" s="24">
        <v>393.14</v>
      </c>
      <c r="K293" s="24">
        <v>0</v>
      </c>
      <c r="L293" s="6">
        <v>43978</v>
      </c>
    </row>
    <row r="294" spans="1:12" x14ac:dyDescent="0.35">
      <c r="A294" s="106"/>
      <c r="B294" s="106"/>
      <c r="C294" s="106"/>
      <c r="D294" s="106"/>
      <c r="E294" s="106" t="s">
        <v>645</v>
      </c>
      <c r="F294" s="24">
        <v>227.91</v>
      </c>
      <c r="G294" s="6">
        <v>43978.426793981482</v>
      </c>
      <c r="H294" s="6"/>
      <c r="I294" s="106" t="s">
        <v>646</v>
      </c>
      <c r="J294" s="24">
        <v>227.91</v>
      </c>
      <c r="K294" s="24">
        <v>0</v>
      </c>
      <c r="L294" s="6">
        <v>43978</v>
      </c>
    </row>
    <row r="295" spans="1:12" x14ac:dyDescent="0.35">
      <c r="A295" s="106"/>
      <c r="B295" s="106"/>
      <c r="C295" s="106"/>
      <c r="D295" s="106"/>
      <c r="E295" s="106" t="s">
        <v>647</v>
      </c>
      <c r="F295" s="24">
        <v>152.19999999999999</v>
      </c>
      <c r="G295" s="6">
        <v>43978.42701388889</v>
      </c>
      <c r="H295" s="6"/>
      <c r="I295" s="106" t="s">
        <v>648</v>
      </c>
      <c r="J295" s="24">
        <v>152.19999999999999</v>
      </c>
      <c r="K295" s="24">
        <v>0</v>
      </c>
      <c r="L295" s="6">
        <v>43978</v>
      </c>
    </row>
    <row r="296" spans="1:12" x14ac:dyDescent="0.35">
      <c r="A296" s="106"/>
      <c r="B296" s="106"/>
      <c r="C296" s="106"/>
      <c r="D296" s="106"/>
      <c r="E296" s="106" t="s">
        <v>649</v>
      </c>
      <c r="F296" s="24">
        <v>8320.7199999999993</v>
      </c>
      <c r="G296" s="6">
        <v>43978.427997685183</v>
      </c>
      <c r="H296" s="6"/>
      <c r="I296" s="106" t="s">
        <v>157</v>
      </c>
      <c r="J296" s="24">
        <v>8320.7199999999993</v>
      </c>
      <c r="K296" s="24">
        <v>0</v>
      </c>
      <c r="L296" s="6">
        <v>43978</v>
      </c>
    </row>
    <row r="297" spans="1:12" x14ac:dyDescent="0.35">
      <c r="A297" s="106"/>
      <c r="B297" s="106"/>
      <c r="C297" s="106"/>
      <c r="D297" s="106"/>
      <c r="E297" s="106" t="s">
        <v>650</v>
      </c>
      <c r="F297" s="24">
        <v>220.43</v>
      </c>
      <c r="G297" s="6">
        <v>43978.428229166668</v>
      </c>
      <c r="H297" s="6"/>
      <c r="I297" s="106" t="s">
        <v>154</v>
      </c>
      <c r="J297" s="24">
        <v>220.43</v>
      </c>
      <c r="K297" s="24">
        <v>0</v>
      </c>
      <c r="L297" s="6">
        <v>43978</v>
      </c>
    </row>
    <row r="298" spans="1:12" x14ac:dyDescent="0.35">
      <c r="A298" s="106"/>
      <c r="B298" s="106"/>
      <c r="C298" s="106"/>
      <c r="D298" s="106"/>
      <c r="E298" s="106" t="s">
        <v>651</v>
      </c>
      <c r="F298" s="24">
        <v>1849.45</v>
      </c>
      <c r="G298" s="6">
        <v>43978.429791666669</v>
      </c>
      <c r="H298" s="6"/>
      <c r="I298" s="106" t="s">
        <v>652</v>
      </c>
      <c r="J298" s="24">
        <v>1849.45</v>
      </c>
      <c r="K298" s="24">
        <v>0</v>
      </c>
      <c r="L298" s="6">
        <v>43978</v>
      </c>
    </row>
    <row r="299" spans="1:12" x14ac:dyDescent="0.35">
      <c r="A299" s="106"/>
      <c r="B299" s="106"/>
      <c r="C299" s="106"/>
      <c r="D299" s="106"/>
      <c r="E299" s="106" t="s">
        <v>653</v>
      </c>
      <c r="F299" s="24">
        <v>300</v>
      </c>
      <c r="G299" s="6">
        <v>43980.162349537037</v>
      </c>
      <c r="H299" s="6"/>
      <c r="I299" s="106" t="s">
        <v>654</v>
      </c>
      <c r="J299" s="24">
        <v>300</v>
      </c>
      <c r="K299" s="24">
        <v>0</v>
      </c>
      <c r="L299" s="6">
        <v>43980</v>
      </c>
    </row>
    <row r="300" spans="1:12" x14ac:dyDescent="0.35">
      <c r="A300" s="106"/>
      <c r="B300" s="106"/>
      <c r="C300" s="106"/>
      <c r="D300" s="106"/>
      <c r="E300" s="106" t="s">
        <v>655</v>
      </c>
      <c r="F300" s="24">
        <v>1574.8</v>
      </c>
      <c r="G300" s="6">
        <v>43983.446979166663</v>
      </c>
      <c r="H300" s="6"/>
      <c r="I300" s="106" t="s">
        <v>148</v>
      </c>
      <c r="J300" s="24">
        <v>1574.8</v>
      </c>
      <c r="K300" s="24">
        <v>0</v>
      </c>
      <c r="L300" s="6">
        <v>43983</v>
      </c>
    </row>
    <row r="301" spans="1:12" x14ac:dyDescent="0.35">
      <c r="A301" s="106"/>
      <c r="B301" s="106"/>
      <c r="C301" s="106"/>
      <c r="D301" s="106"/>
      <c r="E301" s="106" t="s">
        <v>656</v>
      </c>
      <c r="F301" s="24">
        <v>1495.66</v>
      </c>
      <c r="G301" s="6">
        <v>43983.44740740741</v>
      </c>
      <c r="H301" s="6"/>
      <c r="I301" s="106" t="s">
        <v>150</v>
      </c>
      <c r="J301" s="24">
        <v>1495.66</v>
      </c>
      <c r="K301" s="24">
        <v>0</v>
      </c>
      <c r="L301" s="6">
        <v>43983</v>
      </c>
    </row>
    <row r="302" spans="1:12" x14ac:dyDescent="0.35">
      <c r="A302" s="106"/>
      <c r="B302" s="106"/>
      <c r="C302" s="106"/>
      <c r="D302" s="106"/>
      <c r="E302" s="106" t="s">
        <v>657</v>
      </c>
      <c r="F302" s="24">
        <v>16.98</v>
      </c>
      <c r="G302" s="6">
        <v>43983.447997685187</v>
      </c>
      <c r="H302" s="6"/>
      <c r="I302" s="106" t="s">
        <v>592</v>
      </c>
      <c r="J302" s="24">
        <v>16.98</v>
      </c>
      <c r="K302" s="24">
        <v>0</v>
      </c>
      <c r="L302" s="6">
        <v>43983</v>
      </c>
    </row>
    <row r="303" spans="1:12" x14ac:dyDescent="0.35">
      <c r="A303" s="106"/>
      <c r="B303" s="106"/>
      <c r="C303" s="106"/>
      <c r="D303" s="106"/>
      <c r="E303" s="106" t="s">
        <v>658</v>
      </c>
      <c r="F303" s="24">
        <v>17.98</v>
      </c>
      <c r="G303" s="6">
        <v>43983.448333333334</v>
      </c>
      <c r="H303" s="6"/>
      <c r="I303" s="106" t="s">
        <v>530</v>
      </c>
      <c r="J303" s="24">
        <v>17.98</v>
      </c>
      <c r="K303" s="24">
        <v>0</v>
      </c>
      <c r="L303" s="6">
        <v>43983</v>
      </c>
    </row>
    <row r="304" spans="1:12" x14ac:dyDescent="0.35">
      <c r="A304" s="106"/>
      <c r="B304" s="106"/>
      <c r="C304" s="106"/>
      <c r="D304" s="106"/>
      <c r="E304" s="106" t="s">
        <v>659</v>
      </c>
      <c r="F304" s="24">
        <v>7685.47</v>
      </c>
      <c r="G304" s="6">
        <v>43983.449143518519</v>
      </c>
      <c r="H304" s="6"/>
      <c r="I304" s="106" t="s">
        <v>170</v>
      </c>
      <c r="J304" s="24">
        <v>7685.47</v>
      </c>
      <c r="K304" s="24">
        <v>0</v>
      </c>
      <c r="L304" s="6">
        <v>43983</v>
      </c>
    </row>
    <row r="305" spans="1:12" x14ac:dyDescent="0.35">
      <c r="A305" s="106"/>
      <c r="B305" s="106"/>
      <c r="C305" s="106"/>
      <c r="D305" s="106"/>
      <c r="E305" s="106" t="s">
        <v>660</v>
      </c>
      <c r="F305" s="24">
        <v>20280</v>
      </c>
      <c r="G305" s="6">
        <v>43983.457106481481</v>
      </c>
      <c r="H305" s="6"/>
      <c r="I305" s="106" t="s">
        <v>661</v>
      </c>
      <c r="J305" s="24">
        <v>20280</v>
      </c>
      <c r="K305" s="24">
        <v>0</v>
      </c>
      <c r="L305" s="6">
        <v>43983</v>
      </c>
    </row>
    <row r="306" spans="1:12" x14ac:dyDescent="0.35">
      <c r="A306" s="106"/>
      <c r="B306" s="106"/>
      <c r="C306" s="106"/>
      <c r="D306" s="106"/>
      <c r="E306" s="106" t="s">
        <v>662</v>
      </c>
      <c r="F306" s="24">
        <v>5939.31</v>
      </c>
      <c r="G306" s="6">
        <v>43984.163541666669</v>
      </c>
      <c r="H306" s="6"/>
      <c r="I306" s="106" t="s">
        <v>663</v>
      </c>
      <c r="J306" s="24">
        <v>5939.31</v>
      </c>
      <c r="K306" s="24">
        <v>0</v>
      </c>
      <c r="L306" s="6">
        <v>43984</v>
      </c>
    </row>
    <row r="307" spans="1:12" x14ac:dyDescent="0.35">
      <c r="B307" s="65"/>
      <c r="F307" s="48">
        <v>139.94999999999999</v>
      </c>
      <c r="G307" s="27"/>
      <c r="H307" s="27"/>
      <c r="I307" s="106" t="s">
        <v>664</v>
      </c>
      <c r="J307" s="24">
        <v>139.94999999999999</v>
      </c>
      <c r="K307" s="24">
        <v>0</v>
      </c>
      <c r="L307" s="6">
        <v>43986</v>
      </c>
    </row>
    <row r="308" spans="1:12" x14ac:dyDescent="0.35">
      <c r="B308" s="65"/>
      <c r="E308" s="38"/>
      <c r="F308" s="39"/>
      <c r="G308" s="40"/>
      <c r="H308" s="24"/>
      <c r="I308" s="100"/>
      <c r="J308" s="24"/>
      <c r="K308" s="24"/>
      <c r="L308" s="6"/>
    </row>
    <row r="309" spans="1:12" x14ac:dyDescent="0.35">
      <c r="B309" s="65"/>
      <c r="F309" s="74"/>
      <c r="G309" s="27"/>
      <c r="J309" s="74"/>
      <c r="K309" s="74"/>
      <c r="L309" s="27"/>
    </row>
    <row r="310" spans="1:12" x14ac:dyDescent="0.35">
      <c r="B310" s="65"/>
      <c r="F310" s="74"/>
      <c r="G310" s="27"/>
      <c r="J310" s="74"/>
      <c r="K310" s="74"/>
      <c r="L310" s="27"/>
    </row>
    <row r="311" spans="1:12" x14ac:dyDescent="0.35">
      <c r="B311" s="65"/>
      <c r="F311" s="74"/>
      <c r="G311" s="27"/>
      <c r="J311" s="74"/>
      <c r="K311" s="74"/>
      <c r="L311" s="27"/>
    </row>
    <row r="312" spans="1:12" x14ac:dyDescent="0.35">
      <c r="B312" s="65"/>
      <c r="F312" s="65"/>
      <c r="G312" s="27"/>
      <c r="J312" s="65"/>
      <c r="K312" s="65"/>
      <c r="L312" s="27"/>
    </row>
    <row r="313" spans="1:12" x14ac:dyDescent="0.35">
      <c r="B313" s="65">
        <f>SUMIF(C5:C312,"&lt;&gt;",B5:B312)</f>
        <v>622638.6399999999</v>
      </c>
      <c r="F313" s="75">
        <f>SUM(F5:F312)</f>
        <v>535860.77999999991</v>
      </c>
      <c r="G313" s="27"/>
      <c r="J313" s="65">
        <f>SUM(J5:J312)</f>
        <v>535860.77999999991</v>
      </c>
      <c r="K313" s="65">
        <f>SUM(K5:K312)</f>
        <v>55958.52</v>
      </c>
    </row>
    <row r="314" spans="1:12" x14ac:dyDescent="0.35">
      <c r="F314" s="76" t="s">
        <v>65</v>
      </c>
      <c r="J314" s="76" t="s">
        <v>97</v>
      </c>
      <c r="K314" s="76" t="s">
        <v>98</v>
      </c>
    </row>
    <row r="317" spans="1:12" x14ac:dyDescent="0.35">
      <c r="A317" s="77"/>
    </row>
    <row r="318" spans="1:12" x14ac:dyDescent="0.35">
      <c r="A318" s="77"/>
    </row>
  </sheetData>
  <conditionalFormatting sqref="H5:H308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C1" workbookViewId="0">
      <selection activeCell="E15" sqref="E15"/>
    </sheetView>
  </sheetViews>
  <sheetFormatPr defaultColWidth="9.1796875" defaultRowHeight="14.5" x14ac:dyDescent="0.35"/>
  <cols>
    <col min="1" max="1" width="41.81640625" style="64" customWidth="1"/>
    <col min="2" max="2" width="15" style="56" bestFit="1" customWidth="1"/>
    <col min="3" max="3" width="12.1796875" style="65" bestFit="1" customWidth="1"/>
    <col min="4" max="4" width="18.1796875" style="65" customWidth="1"/>
    <col min="5" max="5" width="14.81640625" style="65" customWidth="1"/>
    <col min="6" max="6" width="11.54296875" style="65" customWidth="1"/>
    <col min="7" max="7" width="4.81640625" style="65" customWidth="1"/>
    <col min="8" max="8" width="15.1796875" style="66" bestFit="1" customWidth="1"/>
    <col min="9" max="9" width="9.1796875" style="48" bestFit="1" customWidth="1"/>
    <col min="10" max="10" width="26.1796875" style="48" customWidth="1"/>
    <col min="11" max="11" width="14.81640625" style="48" customWidth="1"/>
    <col min="12" max="12" width="10.1796875" style="48" bestFit="1" customWidth="1"/>
    <col min="13" max="13" width="13.6328125" style="65" bestFit="1" customWidth="1"/>
    <col min="14" max="14" width="15.08984375" style="69" bestFit="1" customWidth="1"/>
    <col min="15" max="16384" width="9.1796875" style="48"/>
  </cols>
  <sheetData>
    <row r="1" spans="1:15" x14ac:dyDescent="0.35">
      <c r="A1" s="1" t="s">
        <v>13</v>
      </c>
      <c r="B1" s="49" t="s">
        <v>35</v>
      </c>
      <c r="C1" s="50" t="s">
        <v>56</v>
      </c>
      <c r="D1" s="51" t="s">
        <v>57</v>
      </c>
      <c r="E1" s="52" t="s">
        <v>58</v>
      </c>
      <c r="F1" s="53" t="s">
        <v>59</v>
      </c>
      <c r="G1" s="53"/>
      <c r="H1" s="54" t="s">
        <v>37</v>
      </c>
      <c r="I1" s="50" t="s">
        <v>56</v>
      </c>
      <c r="J1" s="51" t="s">
        <v>57</v>
      </c>
      <c r="K1" s="52" t="s">
        <v>58</v>
      </c>
      <c r="L1" s="53" t="s">
        <v>59</v>
      </c>
      <c r="M1" s="69" t="s">
        <v>36</v>
      </c>
      <c r="N1" s="69" t="s">
        <v>65</v>
      </c>
    </row>
    <row r="2" spans="1:15" x14ac:dyDescent="0.35">
      <c r="A2" s="55" t="s">
        <v>20</v>
      </c>
      <c r="B2" s="56">
        <v>29222</v>
      </c>
      <c r="C2" s="57">
        <v>492177</v>
      </c>
      <c r="D2" s="56">
        <v>29222</v>
      </c>
      <c r="E2" s="58">
        <v>43915</v>
      </c>
      <c r="F2" s="58"/>
      <c r="G2" s="58"/>
      <c r="H2" s="56">
        <v>5605</v>
      </c>
      <c r="I2" s="57">
        <v>492177</v>
      </c>
      <c r="J2" s="56">
        <v>5605</v>
      </c>
      <c r="K2" s="58">
        <v>43915</v>
      </c>
      <c r="L2" s="58"/>
      <c r="M2" s="65">
        <f>B2+H2</f>
        <v>34827</v>
      </c>
      <c r="N2" s="69">
        <f>SUM(D2,J2)</f>
        <v>34827</v>
      </c>
    </row>
    <row r="3" spans="1:15" x14ac:dyDescent="0.35">
      <c r="A3" s="3" t="s">
        <v>21</v>
      </c>
      <c r="B3" s="56">
        <v>117448</v>
      </c>
      <c r="C3" s="61" t="s">
        <v>89</v>
      </c>
      <c r="D3" s="61" t="s">
        <v>89</v>
      </c>
      <c r="E3" s="61" t="s">
        <v>89</v>
      </c>
      <c r="F3" s="58"/>
      <c r="G3" s="58"/>
      <c r="H3" s="56">
        <v>5605</v>
      </c>
      <c r="I3" s="57">
        <v>492216</v>
      </c>
      <c r="J3" s="56">
        <v>5605</v>
      </c>
      <c r="K3" s="58">
        <v>43915</v>
      </c>
      <c r="L3" s="58"/>
      <c r="M3" s="65">
        <f t="shared" ref="M3:M19" si="0">B3+H3</f>
        <v>123053</v>
      </c>
      <c r="N3" s="69">
        <f>SUM(D48,J3)</f>
        <v>123053</v>
      </c>
    </row>
    <row r="4" spans="1:15" x14ac:dyDescent="0.35">
      <c r="A4" s="55" t="s">
        <v>22</v>
      </c>
      <c r="B4" s="56">
        <v>106995</v>
      </c>
      <c r="C4" s="57">
        <v>492178</v>
      </c>
      <c r="D4" s="56">
        <v>106995</v>
      </c>
      <c r="E4" s="58">
        <v>43915</v>
      </c>
      <c r="F4" s="58"/>
      <c r="G4" s="58"/>
      <c r="H4" s="56">
        <v>5605</v>
      </c>
      <c r="I4" s="57">
        <v>492178</v>
      </c>
      <c r="J4" s="56">
        <v>5605</v>
      </c>
      <c r="K4" s="58">
        <v>43915</v>
      </c>
      <c r="L4" s="58"/>
      <c r="M4" s="65">
        <f t="shared" si="0"/>
        <v>112600</v>
      </c>
      <c r="N4" s="69">
        <f t="shared" ref="N4:N18" si="1">SUM(D4,J4)</f>
        <v>112600</v>
      </c>
    </row>
    <row r="5" spans="1:15" x14ac:dyDescent="0.35">
      <c r="A5" s="3" t="s">
        <v>23</v>
      </c>
      <c r="B5" s="56">
        <v>29093</v>
      </c>
      <c r="C5" s="57">
        <v>492179</v>
      </c>
      <c r="D5" s="56">
        <v>29093</v>
      </c>
      <c r="E5" s="58">
        <v>43915</v>
      </c>
      <c r="F5" s="58"/>
      <c r="G5" s="58"/>
      <c r="H5" s="56">
        <v>5605</v>
      </c>
      <c r="I5" s="57">
        <v>492179</v>
      </c>
      <c r="J5" s="56">
        <v>5605</v>
      </c>
      <c r="K5" s="58">
        <v>43915</v>
      </c>
      <c r="L5" s="58"/>
      <c r="M5" s="65">
        <f t="shared" si="0"/>
        <v>34698</v>
      </c>
      <c r="N5" s="69">
        <f t="shared" si="1"/>
        <v>34698</v>
      </c>
    </row>
    <row r="6" spans="1:15" x14ac:dyDescent="0.35">
      <c r="A6" s="3" t="s">
        <v>24</v>
      </c>
      <c r="B6" s="56">
        <v>47566</v>
      </c>
      <c r="C6" s="57">
        <v>492180</v>
      </c>
      <c r="D6" s="56">
        <v>47566</v>
      </c>
      <c r="E6" s="58">
        <v>43915</v>
      </c>
      <c r="F6" s="58"/>
      <c r="G6" s="58"/>
      <c r="H6" s="56">
        <v>5605</v>
      </c>
      <c r="I6" s="57">
        <v>492180</v>
      </c>
      <c r="J6" s="56">
        <v>5605</v>
      </c>
      <c r="K6" s="58">
        <v>43915</v>
      </c>
      <c r="L6" s="58"/>
      <c r="M6" s="65">
        <f t="shared" si="0"/>
        <v>53171</v>
      </c>
      <c r="N6" s="69">
        <f t="shared" si="1"/>
        <v>53171</v>
      </c>
    </row>
    <row r="7" spans="1:15" x14ac:dyDescent="0.35">
      <c r="A7" s="3" t="s">
        <v>25</v>
      </c>
      <c r="B7" s="56">
        <v>18332</v>
      </c>
      <c r="C7" s="57">
        <v>492181</v>
      </c>
      <c r="D7" s="56">
        <v>18332</v>
      </c>
      <c r="E7" s="58">
        <v>43915</v>
      </c>
      <c r="F7" s="58"/>
      <c r="G7" s="58"/>
      <c r="H7" s="56">
        <v>5605</v>
      </c>
      <c r="I7" s="57">
        <v>492181</v>
      </c>
      <c r="J7" s="56">
        <v>5605</v>
      </c>
      <c r="K7" s="58">
        <v>43915</v>
      </c>
      <c r="L7" s="58"/>
      <c r="M7" s="65">
        <f t="shared" si="0"/>
        <v>23937</v>
      </c>
      <c r="N7" s="69">
        <f t="shared" si="1"/>
        <v>23937</v>
      </c>
    </row>
    <row r="8" spans="1:15" x14ac:dyDescent="0.35">
      <c r="A8" s="3" t="s">
        <v>26</v>
      </c>
      <c r="B8" s="56">
        <v>134908</v>
      </c>
      <c r="C8" s="57">
        <v>492182</v>
      </c>
      <c r="D8" s="56">
        <v>134908</v>
      </c>
      <c r="E8" s="58">
        <v>43915</v>
      </c>
      <c r="F8" s="58"/>
      <c r="G8" s="58"/>
      <c r="H8" s="56">
        <v>5605</v>
      </c>
      <c r="I8" s="57">
        <v>492182</v>
      </c>
      <c r="J8" s="56">
        <v>5605</v>
      </c>
      <c r="K8" s="58">
        <v>43915</v>
      </c>
      <c r="L8" s="58"/>
      <c r="M8" s="65">
        <f t="shared" si="0"/>
        <v>140513</v>
      </c>
      <c r="N8" s="69">
        <f t="shared" si="1"/>
        <v>140513</v>
      </c>
    </row>
    <row r="9" spans="1:15" x14ac:dyDescent="0.35">
      <c r="A9" s="55" t="s">
        <v>61</v>
      </c>
      <c r="B9" s="56">
        <v>86520</v>
      </c>
      <c r="C9" s="57">
        <v>492183</v>
      </c>
      <c r="D9" s="56">
        <v>86520</v>
      </c>
      <c r="E9" s="58">
        <v>43915</v>
      </c>
      <c r="F9" s="58"/>
      <c r="G9" s="58"/>
      <c r="H9" s="56">
        <v>5605</v>
      </c>
      <c r="I9" s="57">
        <v>492183</v>
      </c>
      <c r="J9" s="56">
        <v>5605</v>
      </c>
      <c r="K9" s="58">
        <v>43915</v>
      </c>
      <c r="L9" s="58"/>
      <c r="M9" s="65">
        <f t="shared" si="0"/>
        <v>92125</v>
      </c>
      <c r="N9" s="69">
        <f t="shared" si="1"/>
        <v>92125</v>
      </c>
    </row>
    <row r="10" spans="1:15" ht="29" x14ac:dyDescent="0.35">
      <c r="A10" s="3" t="s">
        <v>27</v>
      </c>
      <c r="B10" s="56">
        <v>82433</v>
      </c>
      <c r="C10" s="57">
        <v>492184</v>
      </c>
      <c r="D10" s="56">
        <v>82433</v>
      </c>
      <c r="E10" s="58">
        <v>43915</v>
      </c>
      <c r="F10" s="58"/>
      <c r="G10" s="58"/>
      <c r="H10" s="56">
        <v>5605</v>
      </c>
      <c r="I10" s="57">
        <v>492184</v>
      </c>
      <c r="J10" s="56">
        <v>5605</v>
      </c>
      <c r="K10" s="58">
        <v>43915</v>
      </c>
      <c r="L10" s="58"/>
      <c r="M10" s="65">
        <f t="shared" si="0"/>
        <v>88038</v>
      </c>
      <c r="N10" s="69">
        <f t="shared" si="1"/>
        <v>88038</v>
      </c>
    </row>
    <row r="11" spans="1:15" x14ac:dyDescent="0.35">
      <c r="A11" s="3" t="s">
        <v>28</v>
      </c>
      <c r="B11" s="56">
        <v>36039</v>
      </c>
      <c r="C11" s="57">
        <v>492185</v>
      </c>
      <c r="D11" s="56">
        <v>36039</v>
      </c>
      <c r="E11" s="58">
        <v>43915</v>
      </c>
      <c r="F11" s="58"/>
      <c r="G11" s="58"/>
      <c r="H11" s="56">
        <v>5605</v>
      </c>
      <c r="I11" s="57">
        <v>492185</v>
      </c>
      <c r="J11" s="56">
        <v>5605</v>
      </c>
      <c r="K11" s="58">
        <v>43915</v>
      </c>
      <c r="L11" s="58"/>
      <c r="M11" s="65">
        <f t="shared" si="0"/>
        <v>41644</v>
      </c>
      <c r="N11" s="69">
        <f t="shared" si="1"/>
        <v>41644</v>
      </c>
      <c r="O11" s="62"/>
    </row>
    <row r="12" spans="1:15" x14ac:dyDescent="0.35">
      <c r="A12" s="3" t="s">
        <v>29</v>
      </c>
      <c r="B12" s="56">
        <v>49283</v>
      </c>
      <c r="C12" s="57">
        <v>492186</v>
      </c>
      <c r="D12" s="56">
        <v>49283</v>
      </c>
      <c r="E12" s="58">
        <v>43915</v>
      </c>
      <c r="F12" s="58"/>
      <c r="G12" s="58"/>
      <c r="H12" s="56">
        <v>5605</v>
      </c>
      <c r="I12" s="57">
        <v>492186</v>
      </c>
      <c r="J12" s="56">
        <v>5605</v>
      </c>
      <c r="K12" s="58">
        <v>43915</v>
      </c>
      <c r="L12" s="58"/>
      <c r="M12" s="65">
        <f t="shared" si="0"/>
        <v>54888</v>
      </c>
      <c r="N12" s="69">
        <f t="shared" si="1"/>
        <v>54888</v>
      </c>
    </row>
    <row r="13" spans="1:15" x14ac:dyDescent="0.35">
      <c r="A13" s="3" t="s">
        <v>30</v>
      </c>
      <c r="B13" s="56">
        <v>257867</v>
      </c>
      <c r="C13" s="57">
        <v>492187</v>
      </c>
      <c r="D13" s="56">
        <v>257867</v>
      </c>
      <c r="E13" s="58">
        <v>43915</v>
      </c>
      <c r="F13" s="58"/>
      <c r="G13" s="58"/>
      <c r="H13" s="56">
        <v>5605</v>
      </c>
      <c r="I13" s="57">
        <v>492187</v>
      </c>
      <c r="J13" s="56">
        <v>5605</v>
      </c>
      <c r="K13" s="58">
        <v>43915</v>
      </c>
      <c r="L13" s="58"/>
      <c r="M13" s="65">
        <f t="shared" si="0"/>
        <v>263472</v>
      </c>
      <c r="N13" s="69">
        <f t="shared" si="1"/>
        <v>263472</v>
      </c>
    </row>
    <row r="14" spans="1:15" x14ac:dyDescent="0.35">
      <c r="A14" s="3" t="s">
        <v>31</v>
      </c>
      <c r="B14" s="56">
        <v>26074</v>
      </c>
      <c r="C14" s="57">
        <v>492188</v>
      </c>
      <c r="D14" s="63">
        <v>26074</v>
      </c>
      <c r="E14" s="58">
        <v>43915</v>
      </c>
      <c r="F14" s="58"/>
      <c r="G14" s="58"/>
      <c r="H14" s="56">
        <v>5605</v>
      </c>
      <c r="I14" s="57">
        <v>492188</v>
      </c>
      <c r="J14" s="56">
        <v>5605</v>
      </c>
      <c r="K14" s="58">
        <v>43915</v>
      </c>
      <c r="L14" s="58"/>
      <c r="M14" s="65">
        <f t="shared" si="0"/>
        <v>31679</v>
      </c>
      <c r="N14" s="69">
        <f t="shared" si="1"/>
        <v>31679</v>
      </c>
    </row>
    <row r="15" spans="1:15" x14ac:dyDescent="0.35">
      <c r="A15" s="3" t="s">
        <v>32</v>
      </c>
      <c r="B15" s="56">
        <v>60504</v>
      </c>
      <c r="C15" s="57">
        <v>492189</v>
      </c>
      <c r="D15" s="56">
        <v>60504</v>
      </c>
      <c r="E15" s="58">
        <v>43915</v>
      </c>
      <c r="F15" s="58"/>
      <c r="G15" s="58"/>
      <c r="H15" s="56">
        <v>5605</v>
      </c>
      <c r="I15" s="57">
        <v>492189</v>
      </c>
      <c r="J15" s="56">
        <v>5605</v>
      </c>
      <c r="K15" s="58">
        <v>43915</v>
      </c>
      <c r="L15" s="58"/>
      <c r="M15" s="65">
        <f t="shared" si="0"/>
        <v>66109</v>
      </c>
      <c r="N15" s="69">
        <f t="shared" si="1"/>
        <v>66109</v>
      </c>
    </row>
    <row r="16" spans="1:15" x14ac:dyDescent="0.35">
      <c r="A16" s="3" t="s">
        <v>33</v>
      </c>
      <c r="B16" s="56">
        <v>65175</v>
      </c>
      <c r="C16" s="57">
        <v>492190</v>
      </c>
      <c r="D16" s="56">
        <v>65175</v>
      </c>
      <c r="E16" s="58">
        <v>43915</v>
      </c>
      <c r="F16" s="58"/>
      <c r="G16" s="58"/>
      <c r="H16" s="56">
        <v>5605</v>
      </c>
      <c r="I16" s="57">
        <v>492190</v>
      </c>
      <c r="J16" s="56">
        <v>5605</v>
      </c>
      <c r="K16" s="58">
        <v>43915</v>
      </c>
      <c r="L16" s="58"/>
      <c r="M16" s="65">
        <f t="shared" si="0"/>
        <v>70780</v>
      </c>
      <c r="N16" s="69">
        <f t="shared" si="1"/>
        <v>70780</v>
      </c>
    </row>
    <row r="17" spans="1:14" ht="29" x14ac:dyDescent="0.35">
      <c r="A17" s="4" t="s">
        <v>34</v>
      </c>
      <c r="B17" s="56">
        <v>60043</v>
      </c>
      <c r="C17" s="57">
        <v>492191</v>
      </c>
      <c r="D17" s="56">
        <v>60043</v>
      </c>
      <c r="E17" s="58">
        <v>43915</v>
      </c>
      <c r="F17" s="58"/>
      <c r="G17" s="58"/>
      <c r="H17" s="56">
        <v>5605</v>
      </c>
      <c r="I17" s="57">
        <v>492191</v>
      </c>
      <c r="J17" s="56">
        <v>5605</v>
      </c>
      <c r="K17" s="58">
        <v>43915</v>
      </c>
      <c r="L17" s="58"/>
      <c r="M17" s="65">
        <f t="shared" si="0"/>
        <v>65648</v>
      </c>
      <c r="N17" s="69">
        <f t="shared" si="1"/>
        <v>65648</v>
      </c>
    </row>
    <row r="18" spans="1:14" x14ac:dyDescent="0.35">
      <c r="A18" s="26" t="s">
        <v>83</v>
      </c>
      <c r="B18" s="56" t="s">
        <v>90</v>
      </c>
      <c r="C18" s="57"/>
      <c r="D18" s="56"/>
      <c r="E18" s="58"/>
      <c r="F18" s="58"/>
      <c r="G18" s="58"/>
      <c r="H18" s="56" t="s">
        <v>90</v>
      </c>
      <c r="I18" s="57"/>
      <c r="J18" s="56"/>
      <c r="K18" s="58"/>
      <c r="L18" s="58"/>
      <c r="N18" s="69">
        <f t="shared" si="1"/>
        <v>0</v>
      </c>
    </row>
    <row r="19" spans="1:14" x14ac:dyDescent="0.35">
      <c r="B19" s="56">
        <f>SUM(B2:B18)</f>
        <v>1207502</v>
      </c>
      <c r="D19" s="56">
        <f>SUM(D2:D18,D48)</f>
        <v>1207502</v>
      </c>
      <c r="H19" s="66">
        <f>SUM(H2:H18)</f>
        <v>89680</v>
      </c>
      <c r="I19" s="59"/>
      <c r="J19" s="56">
        <f>SUM(J2:J18)</f>
        <v>89680</v>
      </c>
      <c r="K19" s="59"/>
      <c r="L19" s="59"/>
      <c r="M19" s="65">
        <f t="shared" si="0"/>
        <v>1297182</v>
      </c>
      <c r="N19" s="69">
        <f>SUM(N2:N18)</f>
        <v>1297182</v>
      </c>
    </row>
    <row r="22" spans="1:14" x14ac:dyDescent="0.35">
      <c r="A22" s="46" t="s">
        <v>64</v>
      </c>
      <c r="C22" s="50" t="s">
        <v>56</v>
      </c>
      <c r="D22" s="51" t="s">
        <v>57</v>
      </c>
      <c r="E22" s="52" t="s">
        <v>58</v>
      </c>
      <c r="F22" s="53" t="s">
        <v>59</v>
      </c>
      <c r="G22" s="53"/>
    </row>
    <row r="23" spans="1:14" x14ac:dyDescent="0.35">
      <c r="A23" s="5" t="s">
        <v>38</v>
      </c>
      <c r="B23" s="56">
        <v>257</v>
      </c>
      <c r="C23" s="57">
        <v>492192</v>
      </c>
      <c r="D23" s="56">
        <v>257</v>
      </c>
      <c r="E23" s="58">
        <v>43915</v>
      </c>
      <c r="F23" s="58"/>
      <c r="G23" s="58"/>
    </row>
    <row r="24" spans="1:14" x14ac:dyDescent="0.35">
      <c r="A24" s="5" t="s">
        <v>39</v>
      </c>
      <c r="B24" s="56">
        <v>5259</v>
      </c>
      <c r="C24" s="57">
        <v>492193</v>
      </c>
      <c r="D24" s="56">
        <v>5259</v>
      </c>
      <c r="E24" s="58">
        <v>43915</v>
      </c>
      <c r="F24" s="58"/>
      <c r="G24" s="58"/>
    </row>
    <row r="25" spans="1:14" x14ac:dyDescent="0.35">
      <c r="A25" s="5" t="s">
        <v>40</v>
      </c>
      <c r="B25" s="56">
        <v>234</v>
      </c>
      <c r="C25" s="57">
        <v>492194</v>
      </c>
      <c r="D25" s="56">
        <v>234</v>
      </c>
      <c r="E25" s="58">
        <v>43915</v>
      </c>
      <c r="F25" s="58"/>
      <c r="G25" s="58"/>
      <c r="J25" s="45" t="s">
        <v>62</v>
      </c>
      <c r="K25" s="45">
        <f>SUMIF(F2:F18,"&lt;&gt;",D2:D18)</f>
        <v>0</v>
      </c>
    </row>
    <row r="26" spans="1:14" x14ac:dyDescent="0.35">
      <c r="A26" s="5" t="s">
        <v>41</v>
      </c>
      <c r="B26" s="56">
        <v>2739</v>
      </c>
      <c r="C26" s="57">
        <v>492195</v>
      </c>
      <c r="D26" s="56">
        <v>2739</v>
      </c>
      <c r="E26" s="58">
        <v>43915</v>
      </c>
      <c r="F26" s="58"/>
      <c r="G26" s="58"/>
      <c r="J26" s="45" t="s">
        <v>37</v>
      </c>
      <c r="K26" s="45">
        <f>SUMIF(L2:L17,"&lt;&gt;",J2:J17)</f>
        <v>0</v>
      </c>
    </row>
    <row r="27" spans="1:14" x14ac:dyDescent="0.35">
      <c r="A27" s="5" t="s">
        <v>362</v>
      </c>
      <c r="B27" s="56">
        <v>776</v>
      </c>
      <c r="C27" s="57">
        <v>492196</v>
      </c>
      <c r="D27" s="56">
        <v>776</v>
      </c>
      <c r="E27" s="58">
        <v>43915</v>
      </c>
      <c r="F27" s="58"/>
      <c r="G27" s="58"/>
      <c r="J27" s="45" t="s">
        <v>63</v>
      </c>
      <c r="K27" s="45" t="e">
        <f>SUMIF(F23:F47,"&lt;&gt;",#REF!)</f>
        <v>#REF!</v>
      </c>
    </row>
    <row r="28" spans="1:14" x14ac:dyDescent="0.35">
      <c r="A28" s="5" t="s">
        <v>42</v>
      </c>
      <c r="B28" s="56">
        <v>742</v>
      </c>
      <c r="C28" s="57">
        <v>492197</v>
      </c>
      <c r="D28" s="56">
        <v>742</v>
      </c>
      <c r="E28" s="58">
        <v>43915</v>
      </c>
      <c r="F28" s="58"/>
      <c r="G28" s="58"/>
      <c r="J28" s="67" t="s">
        <v>60</v>
      </c>
      <c r="K28" s="67" t="e">
        <f>SUM(K25:K27)</f>
        <v>#REF!</v>
      </c>
    </row>
    <row r="29" spans="1:14" x14ac:dyDescent="0.35">
      <c r="A29" s="5" t="s">
        <v>43</v>
      </c>
      <c r="B29" s="56">
        <v>2661</v>
      </c>
      <c r="C29" s="57">
        <v>492198</v>
      </c>
      <c r="D29" s="56">
        <v>2661</v>
      </c>
      <c r="E29" s="58">
        <v>43915</v>
      </c>
      <c r="F29" s="58"/>
      <c r="G29" s="58"/>
    </row>
    <row r="30" spans="1:14" x14ac:dyDescent="0.35">
      <c r="A30" s="5" t="s">
        <v>44</v>
      </c>
      <c r="B30" s="56">
        <v>1758</v>
      </c>
      <c r="C30" s="57">
        <v>492199</v>
      </c>
      <c r="D30" s="56">
        <v>1758</v>
      </c>
      <c r="E30" s="58">
        <v>43915</v>
      </c>
      <c r="F30" s="58"/>
      <c r="G30" s="58"/>
    </row>
    <row r="31" spans="1:14" x14ac:dyDescent="0.35">
      <c r="A31" s="5" t="s">
        <v>45</v>
      </c>
      <c r="B31" s="56">
        <v>1419</v>
      </c>
      <c r="C31" s="57">
        <v>492200</v>
      </c>
      <c r="D31" s="56">
        <v>1419</v>
      </c>
      <c r="E31" s="58">
        <v>43915</v>
      </c>
      <c r="F31" s="58"/>
      <c r="G31" s="58"/>
    </row>
    <row r="32" spans="1:14" x14ac:dyDescent="0.35">
      <c r="A32" s="5" t="s">
        <v>46</v>
      </c>
      <c r="B32" s="56">
        <v>543</v>
      </c>
      <c r="C32" s="57">
        <v>492201</v>
      </c>
      <c r="D32" s="56">
        <v>543</v>
      </c>
      <c r="E32" s="58">
        <v>43915</v>
      </c>
      <c r="F32" s="58"/>
      <c r="G32" s="58"/>
    </row>
    <row r="33" spans="1:14" x14ac:dyDescent="0.35">
      <c r="A33" s="5" t="s">
        <v>363</v>
      </c>
      <c r="B33" s="56">
        <v>1287</v>
      </c>
      <c r="C33" s="57">
        <v>492202</v>
      </c>
      <c r="D33" s="56">
        <v>1287</v>
      </c>
      <c r="E33" s="58">
        <v>43915</v>
      </c>
      <c r="F33" s="58"/>
      <c r="G33" s="58"/>
    </row>
    <row r="34" spans="1:14" x14ac:dyDescent="0.35">
      <c r="A34" s="5" t="s">
        <v>364</v>
      </c>
      <c r="B34" s="56">
        <v>4707</v>
      </c>
      <c r="C34" s="57">
        <v>492203</v>
      </c>
      <c r="D34" s="56">
        <v>4707</v>
      </c>
      <c r="E34" s="58">
        <v>43915</v>
      </c>
      <c r="F34" s="58"/>
      <c r="G34" s="58"/>
    </row>
    <row r="35" spans="1:14" x14ac:dyDescent="0.35">
      <c r="A35" s="5" t="s">
        <v>47</v>
      </c>
      <c r="B35" s="56">
        <v>2726</v>
      </c>
      <c r="C35" s="57">
        <v>492204</v>
      </c>
      <c r="D35" s="56">
        <v>2726</v>
      </c>
      <c r="E35" s="58">
        <v>43915</v>
      </c>
      <c r="F35" s="58"/>
      <c r="G35" s="58"/>
    </row>
    <row r="36" spans="1:14" x14ac:dyDescent="0.35">
      <c r="A36" s="5" t="s">
        <v>48</v>
      </c>
      <c r="B36" s="56">
        <v>3192</v>
      </c>
      <c r="C36" s="57">
        <v>492205</v>
      </c>
      <c r="D36" s="56">
        <v>3192</v>
      </c>
      <c r="E36" s="58">
        <v>43915</v>
      </c>
      <c r="F36" s="58"/>
      <c r="G36" s="58"/>
    </row>
    <row r="37" spans="1:14" x14ac:dyDescent="0.35">
      <c r="A37" s="5" t="s">
        <v>49</v>
      </c>
      <c r="B37" s="56">
        <v>5015</v>
      </c>
      <c r="C37" s="57">
        <v>492206</v>
      </c>
      <c r="D37" s="56">
        <v>5015</v>
      </c>
      <c r="E37" s="58">
        <v>43915</v>
      </c>
      <c r="F37" s="58"/>
      <c r="G37" s="58"/>
    </row>
    <row r="38" spans="1:14" x14ac:dyDescent="0.35">
      <c r="A38" s="5" t="s">
        <v>365</v>
      </c>
      <c r="B38" s="56">
        <v>1229</v>
      </c>
      <c r="C38" s="57">
        <v>492207</v>
      </c>
      <c r="D38" s="56">
        <v>1229</v>
      </c>
      <c r="E38" s="58">
        <v>43915</v>
      </c>
      <c r="F38" s="58"/>
      <c r="G38" s="58"/>
    </row>
    <row r="39" spans="1:14" x14ac:dyDescent="0.35">
      <c r="A39" s="5" t="s">
        <v>50</v>
      </c>
      <c r="B39" s="56">
        <v>3007</v>
      </c>
      <c r="C39" s="57">
        <v>492208</v>
      </c>
      <c r="D39" s="56">
        <v>3007</v>
      </c>
      <c r="E39" s="58">
        <v>43915</v>
      </c>
      <c r="F39" s="58"/>
      <c r="G39" s="58"/>
    </row>
    <row r="40" spans="1:14" x14ac:dyDescent="0.35">
      <c r="A40" s="5" t="s">
        <v>51</v>
      </c>
      <c r="B40" s="56">
        <v>457</v>
      </c>
      <c r="C40" s="57">
        <v>492209</v>
      </c>
      <c r="D40" s="56">
        <v>457</v>
      </c>
      <c r="E40" s="58">
        <v>43915</v>
      </c>
      <c r="F40" s="58"/>
      <c r="G40" s="58"/>
    </row>
    <row r="41" spans="1:14" x14ac:dyDescent="0.35">
      <c r="A41" s="5" t="s">
        <v>52</v>
      </c>
      <c r="B41" s="56">
        <v>3154</v>
      </c>
      <c r="C41" s="57">
        <v>492210</v>
      </c>
      <c r="D41" s="56">
        <v>3154</v>
      </c>
      <c r="E41" s="58">
        <v>43915</v>
      </c>
      <c r="F41" s="58"/>
      <c r="G41" s="58"/>
    </row>
    <row r="42" spans="1:14" x14ac:dyDescent="0.35">
      <c r="A42" s="5" t="s">
        <v>366</v>
      </c>
      <c r="B42" s="56">
        <v>2712</v>
      </c>
      <c r="C42" s="57">
        <v>492211</v>
      </c>
      <c r="D42" s="56">
        <v>2712</v>
      </c>
      <c r="E42" s="58">
        <v>43915</v>
      </c>
      <c r="F42" s="58"/>
      <c r="G42" s="58"/>
    </row>
    <row r="43" spans="1:14" x14ac:dyDescent="0.35">
      <c r="A43" s="5" t="s">
        <v>367</v>
      </c>
      <c r="B43" s="56">
        <v>506</v>
      </c>
      <c r="C43" s="57">
        <v>492212</v>
      </c>
      <c r="D43" s="56">
        <v>506</v>
      </c>
      <c r="E43" s="58">
        <v>43915</v>
      </c>
      <c r="F43" s="58"/>
      <c r="G43" s="58"/>
    </row>
    <row r="44" spans="1:14" x14ac:dyDescent="0.35">
      <c r="A44" s="5" t="s">
        <v>53</v>
      </c>
      <c r="B44" s="56">
        <v>3838</v>
      </c>
      <c r="C44" s="57">
        <v>492213</v>
      </c>
      <c r="D44" s="56">
        <v>3838</v>
      </c>
      <c r="E44" s="58">
        <v>43915</v>
      </c>
      <c r="F44" s="58"/>
      <c r="G44" s="58"/>
    </row>
    <row r="45" spans="1:14" x14ac:dyDescent="0.35">
      <c r="A45" s="5" t="s">
        <v>54</v>
      </c>
      <c r="B45" s="56">
        <v>11243</v>
      </c>
      <c r="C45" s="57">
        <v>492214</v>
      </c>
      <c r="D45" s="56">
        <v>11243</v>
      </c>
      <c r="E45" s="58">
        <v>43915</v>
      </c>
      <c r="F45" s="58"/>
      <c r="G45" s="58"/>
    </row>
    <row r="46" spans="1:14" x14ac:dyDescent="0.35">
      <c r="A46" s="5" t="s">
        <v>368</v>
      </c>
      <c r="B46" s="56">
        <v>2066</v>
      </c>
      <c r="C46" s="57">
        <v>492215</v>
      </c>
      <c r="D46" s="56">
        <v>2066</v>
      </c>
      <c r="E46" s="58">
        <v>43915</v>
      </c>
      <c r="F46" s="58"/>
      <c r="G46" s="58"/>
    </row>
    <row r="47" spans="1:14" x14ac:dyDescent="0.35">
      <c r="A47" s="5" t="s">
        <v>55</v>
      </c>
      <c r="B47" s="56">
        <v>55921</v>
      </c>
      <c r="C47" s="57">
        <v>492216</v>
      </c>
      <c r="D47" s="56">
        <v>55921</v>
      </c>
      <c r="E47" s="58">
        <v>43915</v>
      </c>
      <c r="F47" s="58"/>
      <c r="G47" s="58"/>
    </row>
    <row r="48" spans="1:14" s="47" customFormat="1" x14ac:dyDescent="0.35">
      <c r="A48" s="46" t="s">
        <v>36</v>
      </c>
      <c r="B48" s="68"/>
      <c r="C48" s="69"/>
      <c r="D48" s="68">
        <f>SUM(D23:D47)</f>
        <v>117448</v>
      </c>
      <c r="E48" s="69"/>
      <c r="F48" s="69"/>
      <c r="G48" s="69"/>
      <c r="H48" s="60"/>
      <c r="M48" s="69"/>
      <c r="N48" s="6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G1" zoomScale="90" zoomScaleNormal="90" workbookViewId="0">
      <selection activeCell="L12" sqref="L12"/>
    </sheetView>
  </sheetViews>
  <sheetFormatPr defaultColWidth="8.81640625" defaultRowHeight="14.5" x14ac:dyDescent="0.35"/>
  <cols>
    <col min="1" max="1" width="24" style="64" bestFit="1" customWidth="1"/>
    <col min="2" max="2" width="12" style="64" bestFit="1" customWidth="1"/>
    <col min="3" max="3" width="9.54296875" style="97" bestFit="1" customWidth="1"/>
    <col min="4" max="4" width="10.453125" style="64" customWidth="1"/>
    <col min="5" max="5" width="8.81640625" style="64"/>
    <col min="6" max="6" width="28.453125" style="64" bestFit="1" customWidth="1"/>
    <col min="7" max="7" width="11.1796875" style="64" bestFit="1" customWidth="1"/>
    <col min="8" max="8" width="8.81640625" style="64"/>
    <col min="9" max="9" width="10.54296875" style="64" bestFit="1" customWidth="1"/>
    <col min="10" max="10" width="8.81640625" style="64" customWidth="1"/>
    <col min="11" max="11" width="39.453125" style="64" customWidth="1"/>
    <col min="12" max="12" width="11.1796875" style="91" bestFit="1" customWidth="1"/>
    <col min="13" max="13" width="9.453125" style="64" bestFit="1" customWidth="1"/>
    <col min="14" max="14" width="10.54296875" style="64" bestFit="1" customWidth="1"/>
    <col min="15" max="15" width="8.81640625" style="64" customWidth="1"/>
    <col min="16" max="16" width="28.453125" style="64" bestFit="1" customWidth="1"/>
    <col min="17" max="17" width="12" style="64" bestFit="1" customWidth="1"/>
    <col min="18" max="18" width="9.453125" style="64" bestFit="1" customWidth="1"/>
    <col min="19" max="19" width="10.54296875" style="64" bestFit="1" customWidth="1"/>
    <col min="20" max="16384" width="8.81640625" style="64"/>
  </cols>
  <sheetData>
    <row r="1" spans="1:19" ht="29" x14ac:dyDescent="0.35">
      <c r="A1" s="46" t="s">
        <v>105</v>
      </c>
      <c r="B1" s="46"/>
      <c r="C1" s="96" t="s">
        <v>84</v>
      </c>
      <c r="D1" s="46" t="s">
        <v>85</v>
      </c>
      <c r="F1" s="46" t="s">
        <v>107</v>
      </c>
      <c r="G1" s="46"/>
      <c r="H1" s="96" t="s">
        <v>84</v>
      </c>
      <c r="I1" s="46" t="s">
        <v>85</v>
      </c>
      <c r="K1" s="79" t="s">
        <v>125</v>
      </c>
      <c r="L1" s="73"/>
      <c r="M1" s="96" t="s">
        <v>84</v>
      </c>
      <c r="N1" s="46" t="s">
        <v>85</v>
      </c>
      <c r="P1" s="79" t="s">
        <v>87</v>
      </c>
      <c r="Q1" s="46"/>
      <c r="R1" s="96" t="s">
        <v>84</v>
      </c>
      <c r="S1" s="46" t="s">
        <v>85</v>
      </c>
    </row>
    <row r="2" spans="1:19" ht="87" x14ac:dyDescent="0.35">
      <c r="B2" s="86"/>
      <c r="D2" s="43"/>
      <c r="G2" s="86"/>
      <c r="H2" s="97"/>
      <c r="I2" s="43"/>
      <c r="K2" s="88" t="s">
        <v>127</v>
      </c>
      <c r="L2" s="141">
        <v>961</v>
      </c>
      <c r="M2" s="138" t="s">
        <v>137</v>
      </c>
      <c r="N2" s="139">
        <v>43861</v>
      </c>
      <c r="P2" s="64" t="s">
        <v>569</v>
      </c>
      <c r="Q2" s="44">
        <v>1154.76</v>
      </c>
      <c r="R2" s="64">
        <v>491223</v>
      </c>
      <c r="S2" s="43">
        <v>43711</v>
      </c>
    </row>
    <row r="3" spans="1:19" ht="24" x14ac:dyDescent="0.35">
      <c r="B3" s="86"/>
      <c r="D3" s="43"/>
      <c r="G3" s="86"/>
      <c r="H3" s="97"/>
      <c r="I3" s="43"/>
      <c r="K3" s="88" t="s">
        <v>128</v>
      </c>
      <c r="L3" s="141">
        <v>2779</v>
      </c>
      <c r="M3" s="138" t="s">
        <v>138</v>
      </c>
      <c r="N3" s="139">
        <v>43861</v>
      </c>
      <c r="P3" s="64" t="s">
        <v>567</v>
      </c>
      <c r="Q3" s="44">
        <v>250000</v>
      </c>
      <c r="R3" s="97">
        <v>492273</v>
      </c>
      <c r="S3" s="43">
        <v>43931</v>
      </c>
    </row>
    <row r="4" spans="1:19" ht="24" x14ac:dyDescent="0.35">
      <c r="B4" s="86"/>
      <c r="G4" s="86"/>
      <c r="H4" s="97"/>
      <c r="I4" s="43"/>
      <c r="K4" s="88" t="s">
        <v>129</v>
      </c>
      <c r="L4" s="141">
        <v>706</v>
      </c>
      <c r="M4" s="138" t="s">
        <v>139</v>
      </c>
      <c r="N4" s="139">
        <v>43861</v>
      </c>
    </row>
    <row r="5" spans="1:19" ht="24" x14ac:dyDescent="0.35">
      <c r="B5" s="86"/>
      <c r="G5" s="86"/>
      <c r="H5" s="97"/>
      <c r="I5" s="43"/>
      <c r="K5" s="88" t="s">
        <v>130</v>
      </c>
      <c r="L5" s="141">
        <v>5700</v>
      </c>
      <c r="M5" s="138" t="s">
        <v>140</v>
      </c>
      <c r="N5" s="139">
        <v>43861</v>
      </c>
      <c r="Q5" s="86"/>
      <c r="R5" s="97"/>
    </row>
    <row r="6" spans="1:19" ht="24" x14ac:dyDescent="0.35">
      <c r="B6" s="86"/>
      <c r="G6" s="86"/>
      <c r="H6" s="97"/>
      <c r="I6" s="43"/>
      <c r="K6" s="88" t="s">
        <v>131</v>
      </c>
      <c r="L6" s="141">
        <v>1075</v>
      </c>
      <c r="M6" s="138" t="s">
        <v>141</v>
      </c>
      <c r="N6" s="139">
        <v>43861</v>
      </c>
      <c r="R6" s="97"/>
    </row>
    <row r="7" spans="1:19" ht="24" x14ac:dyDescent="0.35">
      <c r="B7" s="86"/>
      <c r="G7" s="86"/>
      <c r="H7" s="97"/>
      <c r="I7" s="43"/>
      <c r="K7" s="88" t="s">
        <v>132</v>
      </c>
      <c r="L7" s="141">
        <v>1521</v>
      </c>
      <c r="M7" s="138" t="s">
        <v>142</v>
      </c>
      <c r="N7" s="139">
        <v>43861</v>
      </c>
      <c r="R7" s="97"/>
    </row>
    <row r="8" spans="1:19" ht="24" x14ac:dyDescent="0.35">
      <c r="B8" s="86"/>
      <c r="G8" s="86"/>
      <c r="H8" s="97"/>
      <c r="I8" s="43"/>
      <c r="K8" s="88" t="s">
        <v>133</v>
      </c>
      <c r="L8" s="141">
        <v>5015</v>
      </c>
      <c r="M8" s="138" t="s">
        <v>143</v>
      </c>
      <c r="N8" s="139">
        <v>43861</v>
      </c>
      <c r="R8" s="97"/>
    </row>
    <row r="9" spans="1:19" ht="24" x14ac:dyDescent="0.35">
      <c r="B9" s="86"/>
      <c r="G9" s="86"/>
      <c r="H9" s="97"/>
      <c r="I9" s="43"/>
      <c r="K9" s="88" t="s">
        <v>134</v>
      </c>
      <c r="L9" s="141">
        <v>773</v>
      </c>
      <c r="M9" s="138" t="s">
        <v>144</v>
      </c>
      <c r="N9" s="139">
        <v>43861</v>
      </c>
    </row>
    <row r="10" spans="1:19" ht="24" x14ac:dyDescent="0.35">
      <c r="B10" s="86"/>
      <c r="G10" s="86"/>
      <c r="H10" s="97"/>
      <c r="I10" s="43"/>
      <c r="K10" s="88" t="s">
        <v>135</v>
      </c>
      <c r="L10" s="141">
        <v>2518</v>
      </c>
      <c r="M10" s="138" t="s">
        <v>145</v>
      </c>
      <c r="N10" s="139">
        <v>43861</v>
      </c>
    </row>
    <row r="11" spans="1:19" ht="24" x14ac:dyDescent="0.35">
      <c r="B11" s="86"/>
      <c r="G11" s="86"/>
      <c r="H11" s="97"/>
      <c r="I11" s="43"/>
      <c r="K11" s="88" t="s">
        <v>136</v>
      </c>
      <c r="L11" s="141">
        <v>1971</v>
      </c>
      <c r="M11" s="138" t="s">
        <v>146</v>
      </c>
      <c r="N11" s="139">
        <v>43861</v>
      </c>
    </row>
    <row r="12" spans="1:19" ht="43.5" x14ac:dyDescent="0.35">
      <c r="B12" s="86"/>
      <c r="G12" s="86"/>
      <c r="H12" s="97"/>
      <c r="I12" s="43"/>
      <c r="K12" s="64" t="s">
        <v>470</v>
      </c>
      <c r="L12" s="142">
        <v>328.5</v>
      </c>
      <c r="M12" s="64">
        <v>492305</v>
      </c>
      <c r="N12" s="43">
        <v>43938</v>
      </c>
    </row>
    <row r="13" spans="1:19" x14ac:dyDescent="0.35">
      <c r="B13" s="86"/>
      <c r="G13" s="86"/>
      <c r="H13" s="97"/>
    </row>
    <row r="14" spans="1:19" x14ac:dyDescent="0.35">
      <c r="A14" s="98" t="s">
        <v>70</v>
      </c>
      <c r="B14" s="86">
        <f>SUM(B2:B13)</f>
        <v>0</v>
      </c>
      <c r="G14" s="86">
        <f>SUM(G2:G13)</f>
        <v>0</v>
      </c>
      <c r="H14" s="97"/>
      <c r="L14" s="91">
        <f>SUM(L2:L13)</f>
        <v>23347.5</v>
      </c>
      <c r="Q14" s="86">
        <f>SUM(Q2:Q13)</f>
        <v>251154.76</v>
      </c>
    </row>
    <row r="15" spans="1:19" x14ac:dyDescent="0.35">
      <c r="H15" s="97"/>
    </row>
    <row r="16" spans="1:19" x14ac:dyDescent="0.35">
      <c r="H16" s="9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7" sqref="B7"/>
    </sheetView>
  </sheetViews>
  <sheetFormatPr defaultRowHeight="14.5" x14ac:dyDescent="0.35"/>
  <cols>
    <col min="1" max="1" width="26.81640625" style="48" bestFit="1" customWidth="1"/>
    <col min="2" max="2" width="11.54296875" style="48" bestFit="1" customWidth="1"/>
    <col min="3" max="3" width="10.81640625" style="48" bestFit="1" customWidth="1"/>
    <col min="4" max="4" width="14.54296875" style="48" bestFit="1" customWidth="1"/>
    <col min="5" max="5" width="29.81640625" style="48" bestFit="1" customWidth="1"/>
    <col min="6" max="16384" width="8.7265625" style="48"/>
  </cols>
  <sheetData>
    <row r="1" spans="1:5" s="47" customFormat="1" x14ac:dyDescent="0.35">
      <c r="A1" s="47" t="s">
        <v>76</v>
      </c>
      <c r="B1" s="67" t="s">
        <v>74</v>
      </c>
      <c r="C1" s="47" t="s">
        <v>75</v>
      </c>
      <c r="D1" s="47" t="s">
        <v>77</v>
      </c>
      <c r="E1" s="47" t="s">
        <v>78</v>
      </c>
    </row>
    <row r="2" spans="1:5" x14ac:dyDescent="0.35">
      <c r="A2" s="48" t="s">
        <v>103</v>
      </c>
      <c r="B2" s="23">
        <v>500</v>
      </c>
      <c r="C2" s="27"/>
      <c r="D2" s="27">
        <v>43839</v>
      </c>
    </row>
    <row r="3" spans="1:5" x14ac:dyDescent="0.35">
      <c r="A3" s="48" t="s">
        <v>86</v>
      </c>
      <c r="B3" s="23">
        <v>10000</v>
      </c>
      <c r="D3" s="27">
        <v>43839</v>
      </c>
    </row>
    <row r="4" spans="1:5" x14ac:dyDescent="0.35">
      <c r="A4" s="48" t="s">
        <v>360</v>
      </c>
      <c r="B4" s="45"/>
      <c r="D4" s="27">
        <v>43833</v>
      </c>
      <c r="E4" s="48" t="s">
        <v>568</v>
      </c>
    </row>
    <row r="5" spans="1:5" x14ac:dyDescent="0.35">
      <c r="A5" s="48" t="s">
        <v>571</v>
      </c>
      <c r="B5" s="23">
        <v>100</v>
      </c>
      <c r="C5" s="27">
        <v>43955</v>
      </c>
      <c r="D5" s="27">
        <v>43965</v>
      </c>
    </row>
    <row r="6" spans="1:5" x14ac:dyDescent="0.35">
      <c r="A6" s="48" t="s">
        <v>666</v>
      </c>
      <c r="B6" s="23">
        <v>100</v>
      </c>
      <c r="C6" s="27"/>
      <c r="D6" s="27">
        <v>43969</v>
      </c>
    </row>
    <row r="7" spans="1:5" x14ac:dyDescent="0.35">
      <c r="B7" s="45"/>
      <c r="D7" s="27"/>
    </row>
    <row r="8" spans="1:5" x14ac:dyDescent="0.35">
      <c r="B8" s="45"/>
      <c r="D8" s="27"/>
    </row>
    <row r="9" spans="1:5" x14ac:dyDescent="0.35">
      <c r="B9" s="45"/>
      <c r="D9" s="27"/>
    </row>
    <row r="10" spans="1:5" x14ac:dyDescent="0.35">
      <c r="B10" s="45"/>
    </row>
    <row r="11" spans="1:5" x14ac:dyDescent="0.35">
      <c r="A11" s="140" t="s">
        <v>36</v>
      </c>
      <c r="B11" s="45">
        <f>SUM(B2:B10)</f>
        <v>10700</v>
      </c>
    </row>
    <row r="12" spans="1:5" x14ac:dyDescent="0.35">
      <c r="B12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2020 budget</vt:lpstr>
      <vt:lpstr>Expense detail</vt:lpstr>
      <vt:lpstr>Content Credit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2020-06-05T19:12:26Z</dcterms:modified>
</cp:coreProperties>
</file>