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n\WiLS Dropbox\WiLS-wide\WPLC\Financials\Budgets\YTD spreadsheets\2023\"/>
    </mc:Choice>
  </mc:AlternateContent>
  <bookViews>
    <workbookView xWindow="-105" yWindow="-105" windowWidth="23250" windowHeight="12570" tabRatio="649"/>
  </bookViews>
  <sheets>
    <sheet name="2023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B332" i="23" l="1"/>
  <c r="B14" i="22" l="1"/>
  <c r="G48" i="1" l="1"/>
  <c r="G42" i="1"/>
  <c r="R3" i="19" l="1"/>
  <c r="Q3" i="19"/>
  <c r="D18" i="19"/>
  <c r="Q4" i="19" l="1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2" i="19"/>
  <c r="B3" i="19"/>
  <c r="G332" i="23" l="1"/>
  <c r="B1" i="23" l="1"/>
  <c r="L332" i="23"/>
  <c r="K332" i="23"/>
  <c r="C31" i="1" l="1"/>
  <c r="G47" i="1"/>
  <c r="C30" i="1" s="1"/>
  <c r="G45" i="1"/>
  <c r="C27" i="1" s="1"/>
  <c r="G44" i="1"/>
  <c r="C24" i="1" s="1"/>
  <c r="G43" i="1"/>
  <c r="C22" i="1"/>
  <c r="G46" i="1"/>
  <c r="C26" i="1" s="1"/>
  <c r="R4" i="19" l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C14" i="1" l="1"/>
  <c r="I18" i="19" l="1"/>
  <c r="D7" i="1" s="1"/>
  <c r="L18" i="19"/>
  <c r="I12" i="22" l="1"/>
  <c r="J45" i="20" l="1"/>
  <c r="B52" i="21" l="1"/>
  <c r="AL45" i="20"/>
  <c r="N45" i="20"/>
  <c r="D23" i="1" s="1"/>
  <c r="E23" i="1" s="1"/>
  <c r="AH45" i="20" l="1"/>
  <c r="J12" i="22"/>
  <c r="I3" i="22" l="1"/>
  <c r="B47" i="19"/>
  <c r="D10" i="1" l="1"/>
  <c r="C34" i="1" s="1"/>
  <c r="V45" i="20"/>
  <c r="D24" i="1" s="1"/>
  <c r="E24" i="1" l="1"/>
  <c r="L52" i="21" l="1"/>
  <c r="G52" i="21" l="1"/>
  <c r="D11" i="1" s="1"/>
  <c r="E11" i="1" s="1"/>
  <c r="R45" i="20" l="1"/>
  <c r="D47" i="19" l="1"/>
  <c r="G18" i="19" l="1"/>
  <c r="E6" i="1" l="1"/>
  <c r="E10" i="1"/>
  <c r="C53" i="1" l="1"/>
  <c r="G49" i="1" l="1"/>
  <c r="AX45" i="20" l="1"/>
  <c r="AT45" i="20"/>
  <c r="AP45" i="20"/>
  <c r="Z45" i="20"/>
  <c r="D25" i="1" s="1"/>
  <c r="E25" i="1" s="1"/>
  <c r="F45" i="20"/>
  <c r="B45" i="20"/>
  <c r="AD45" i="20"/>
  <c r="D26" i="1" s="1"/>
  <c r="N18" i="19" l="1"/>
  <c r="D9" i="1" s="1"/>
  <c r="E9" i="1" s="1"/>
  <c r="B18" i="19" l="1"/>
  <c r="Q18" i="19" s="1"/>
  <c r="D8" i="1"/>
  <c r="E8" i="1" l="1"/>
  <c r="D32" i="1"/>
  <c r="E32" i="1" s="1"/>
  <c r="D31" i="1"/>
  <c r="E31" i="1" s="1"/>
  <c r="D30" i="1"/>
  <c r="E30" i="1" s="1"/>
  <c r="D21" i="1"/>
  <c r="E21" i="1" s="1"/>
  <c r="D20" i="1"/>
  <c r="E20" i="1" s="1"/>
  <c r="D12" i="1"/>
  <c r="E12" i="1" s="1"/>
  <c r="D22" i="1"/>
  <c r="D14" i="1" l="1"/>
  <c r="E22" i="1"/>
  <c r="R18" i="19"/>
  <c r="E26" i="1"/>
  <c r="E7" i="1"/>
  <c r="E14" i="1" s="1"/>
  <c r="D27" i="1" l="1"/>
  <c r="E27" i="1" s="1"/>
  <c r="D34" i="1" l="1"/>
  <c r="E34" i="1" s="1"/>
  <c r="D37" i="1" l="1"/>
</calcChain>
</file>

<file path=xl/sharedStrings.xml><?xml version="1.0" encoding="utf-8"?>
<sst xmlns="http://schemas.openxmlformats.org/spreadsheetml/2006/main" count="901" uniqueCount="656">
  <si>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</si>
  <si>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</si>
  <si>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</si>
  <si>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</si>
  <si>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</si>
  <si>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</si>
  <si>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</si>
  <si>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</si>
  <si>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</si>
  <si>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</si>
  <si>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</si>
  <si>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</si>
  <si>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</si>
  <si>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</si>
  <si>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</si>
  <si>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</si>
  <si>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</si>
  <si>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</si>
  <si>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</si>
  <si>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</si>
  <si>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</si>
  <si>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</si>
  <si>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</si>
  <si>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</si>
  <si>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</si>
  <si>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</si>
  <si>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</si>
  <si>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</si>
  <si>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</si>
  <si>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</si>
  <si>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</si>
  <si>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</si>
  <si>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</si>
  <si>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</si>
  <si>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</si>
  <si>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</si>
  <si>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</si>
  <si>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</si>
  <si>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</si>
  <si>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</si>
  <si>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</si>
  <si>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</si>
  <si>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</si>
  <si>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</si>
  <si>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</si>
  <si>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</si>
  <si>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</si>
  <si>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</si>
  <si>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</si>
  <si>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</si>
  <si>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</si>
  <si>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</si>
  <si>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</si>
  <si>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</si>
  <si>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</si>
  <si>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</si>
  <si>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</si>
  <si>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</si>
  <si>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</si>
  <si>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</si>
  <si>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</si>
  <si>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</si>
  <si>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</si>
  <si>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</si>
  <si>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</si>
  <si>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</si>
  <si>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</si>
  <si>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</si>
  <si>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</si>
  <si>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</si>
  <si>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</si>
  <si>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</si>
  <si>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</si>
  <si>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</si>
  <si>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</si>
  <si>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</si>
  <si>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</si>
  <si>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</si>
  <si>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</si>
  <si>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</si>
  <si>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</si>
  <si>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</si>
  <si>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</si>
  <si>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</si>
  <si>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</si>
  <si>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</si>
  <si>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</si>
  <si>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</si>
  <si>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</si>
  <si>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</si>
  <si>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</si>
  <si>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</si>
  <si>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</si>
  <si>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</si>
  <si>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</si>
  <si>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</si>
  <si>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</si>
  <si>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</si>
  <si>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</si>
  <si>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</si>
  <si>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</si>
  <si>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</si>
  <si>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</si>
  <si>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</si>
  <si>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</si>
  <si>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</si>
  <si>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</si>
  <si>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</si>
  <si>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</si>
  <si>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</si>
  <si>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</si>
  <si>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</si>
  <si>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</si>
  <si>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</si>
  <si>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</si>
  <si>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</si>
  <si>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</si>
  <si>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</si>
  <si>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</si>
  <si>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</si>
  <si>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digital content}</t>
  </si>
  <si>
    <t>{recommendation: carry over to same line}</t>
  </si>
  <si>
    <t>{recommendation: move to digital content}</t>
  </si>
  <si>
    <t>Applied Date</t>
  </si>
  <si>
    <t>CD0066922441458</t>
  </si>
  <si>
    <t>2023 budget</t>
  </si>
  <si>
    <t>Carryover from 2022 is allocated in expenses as follows:</t>
  </si>
  <si>
    <t>Carryover from 2022 Totals</t>
  </si>
  <si>
    <t>see below</t>
  </si>
  <si>
    <t>CD0066923007858</t>
  </si>
  <si>
    <t>CD0066923012363</t>
  </si>
  <si>
    <t>CD0066923012675, Holds Reduction</t>
  </si>
  <si>
    <t>CD0066923000326</t>
  </si>
  <si>
    <t>MARC Records, 1000275441</t>
  </si>
  <si>
    <t>Carryover from 2022</t>
  </si>
  <si>
    <t>Transparent Languages</t>
  </si>
  <si>
    <t>Capital One - Facebook - wplc facebook promo</t>
  </si>
  <si>
    <t>Capital One - Facebook - wplc facebook promo ad</t>
  </si>
  <si>
    <t>Capital One - Bluehost.com - wplc historic newspaper site hosting</t>
  </si>
  <si>
    <t>Capital One - Dreamhost - wplc list mgr</t>
  </si>
  <si>
    <t>00669MG23039160</t>
  </si>
  <si>
    <t>CD0066923030597</t>
  </si>
  <si>
    <t>H-0093116</t>
  </si>
  <si>
    <t>00669CO23000312</t>
  </si>
  <si>
    <t>0 Checkouts Remainin</t>
  </si>
  <si>
    <t>00669CO23000325</t>
  </si>
  <si>
    <t>00669CO23000330</t>
  </si>
  <si>
    <t>YA Ebook and Audio H</t>
  </si>
  <si>
    <t>00669CO23000332</t>
  </si>
  <si>
    <t>00669CO23000327</t>
  </si>
  <si>
    <t xml:space="preserve">0 Time Remaining w/ </t>
  </si>
  <si>
    <t>00669CO23000328</t>
  </si>
  <si>
    <t>OC/OU HD 20:1 eBooks</t>
  </si>
  <si>
    <t>00669CO23000333</t>
  </si>
  <si>
    <t>00669CO23000329</t>
  </si>
  <si>
    <t>00669CO23000339</t>
  </si>
  <si>
    <t>Metered HD 20:1 eBoo</t>
  </si>
  <si>
    <t>00669CO23000341</t>
  </si>
  <si>
    <t>00669CO23000338</t>
  </si>
  <si>
    <t>10:1 ratio under $20</t>
  </si>
  <si>
    <t>00669CO23000340</t>
  </si>
  <si>
    <t xml:space="preserve">Juv Ebook and Audio </t>
  </si>
  <si>
    <t>00669CO23000344</t>
  </si>
  <si>
    <t>00669CO23000343</t>
  </si>
  <si>
    <t>ANFIC HE DEC RS</t>
  </si>
  <si>
    <t>00669CO23000346</t>
  </si>
  <si>
    <t>ANFIC HI DEC RS</t>
  </si>
  <si>
    <t>00669CO23000345</t>
  </si>
  <si>
    <t>ANFIC PA DEC RS</t>
  </si>
  <si>
    <t>ABest Dec 2 JW</t>
  </si>
  <si>
    <t>APO Jan NHW</t>
  </si>
  <si>
    <t>00669DA23001910</t>
  </si>
  <si>
    <t>3JAN23Preorder</t>
  </si>
  <si>
    <t>00669CO23001717</t>
  </si>
  <si>
    <t>HD 25:1 Audiobooks</t>
  </si>
  <si>
    <t>00669CO23004854</t>
  </si>
  <si>
    <t>00669CO23004856</t>
  </si>
  <si>
    <t>00669CO23004912</t>
  </si>
  <si>
    <t>00669CO23004909</t>
  </si>
  <si>
    <t>00669CO23004915</t>
  </si>
  <si>
    <t>00669CO23004916</t>
  </si>
  <si>
    <t>00669DA23007261</t>
  </si>
  <si>
    <t>9JAN23Preorder</t>
  </si>
  <si>
    <t>00669CO23006497</t>
  </si>
  <si>
    <t>RTL</t>
  </si>
  <si>
    <t>00669DA23009370</t>
  </si>
  <si>
    <t>10JAN23Preorder</t>
  </si>
  <si>
    <t>00669CO23007811</t>
  </si>
  <si>
    <t>00669CO23007823</t>
  </si>
  <si>
    <t>00669CO23007857</t>
  </si>
  <si>
    <t>00669CO23007868</t>
  </si>
  <si>
    <t>00669CO23012360</t>
  </si>
  <si>
    <t>00669CO23012361</t>
  </si>
  <si>
    <t>00669CO23012359</t>
  </si>
  <si>
    <t>00669CO23012362</t>
  </si>
  <si>
    <t>00669CO23012374</t>
  </si>
  <si>
    <t>00669CO23012370</t>
  </si>
  <si>
    <t>Juv/YA Audiobook RTL</t>
  </si>
  <si>
    <t>Feb 2023 preorders</t>
  </si>
  <si>
    <t>JYAPO AB</t>
  </si>
  <si>
    <t>00669CO23012618</t>
  </si>
  <si>
    <t>00669CO23012625</t>
  </si>
  <si>
    <t>00669CO23014368</t>
  </si>
  <si>
    <t>00669CO23014369</t>
  </si>
  <si>
    <t>00669DA23016581</t>
  </si>
  <si>
    <t>17JAN23Preorder</t>
  </si>
  <si>
    <t>00669CO23016013</t>
  </si>
  <si>
    <t>ABest Jan 1 JW</t>
  </si>
  <si>
    <t>00669CO23016018</t>
  </si>
  <si>
    <t>ARTL Ebook Jan JW</t>
  </si>
  <si>
    <t>00669CO23021208</t>
  </si>
  <si>
    <t>00669CO23021215</t>
  </si>
  <si>
    <t>00669DA23023410</t>
  </si>
  <si>
    <t>24JAN23Preorder</t>
  </si>
  <si>
    <t>00669DA23023409</t>
  </si>
  <si>
    <t>00669CO23022916</t>
  </si>
  <si>
    <t>MPL Request</t>
  </si>
  <si>
    <t>00669CO23025087</t>
  </si>
  <si>
    <t>00669CO23025089</t>
  </si>
  <si>
    <t>00669CO23025086</t>
  </si>
  <si>
    <t>AFIC LG+ JAN SJ</t>
  </si>
  <si>
    <t>00669CO23025088</t>
  </si>
  <si>
    <t>JYABest AB</t>
  </si>
  <si>
    <t>00669CO23025094</t>
  </si>
  <si>
    <t>AFIC MU JAN JP</t>
  </si>
  <si>
    <t>00669CO23025090</t>
  </si>
  <si>
    <t>AFIC MY Jan CH</t>
  </si>
  <si>
    <t>00669CO23025096</t>
  </si>
  <si>
    <t>JYA SP JAN KM</t>
  </si>
  <si>
    <t>00669CO23025092</t>
  </si>
  <si>
    <t>JYA MU JAN KM</t>
  </si>
  <si>
    <t>00669CO23025091</t>
  </si>
  <si>
    <t>AFIC RO JAN JP</t>
  </si>
  <si>
    <t>00669CO23025095</t>
  </si>
  <si>
    <t>AFIC SC JAN SJ</t>
  </si>
  <si>
    <t>00669CO23025093</t>
  </si>
  <si>
    <t>ANFIC CO JAN SJ</t>
  </si>
  <si>
    <t>00669CO23025103</t>
  </si>
  <si>
    <t>ANFIC GA JAN SL</t>
  </si>
  <si>
    <t>00669CO23025097</t>
  </si>
  <si>
    <t>ANFIC HE JAN RS</t>
  </si>
  <si>
    <t>00669CO23025098</t>
  </si>
  <si>
    <t>ABest Jan 2 JW</t>
  </si>
  <si>
    <t>00669CO23025100</t>
  </si>
  <si>
    <t>ANFIC HI JAN SL</t>
  </si>
  <si>
    <t>00669CO23025105</t>
  </si>
  <si>
    <t>ANFIC HO JAN KW</t>
  </si>
  <si>
    <t>00669CO23025104</t>
  </si>
  <si>
    <t>ANFIC PA JAN RS</t>
  </si>
  <si>
    <t>00669CO23025102</t>
  </si>
  <si>
    <t>ANFIC PO JAN SL</t>
  </si>
  <si>
    <t>00669CO23025099</t>
  </si>
  <si>
    <t>ANFIC SP JAN KM</t>
  </si>
  <si>
    <t>00669CO23025106</t>
  </si>
  <si>
    <t>JYA GL JAN SJ</t>
  </si>
  <si>
    <t>00669CO23025101</t>
  </si>
  <si>
    <t>JYA GN JAN SJ</t>
  </si>
  <si>
    <t>00669CO23025107</t>
  </si>
  <si>
    <t>Josh Malerman</t>
  </si>
  <si>
    <t>00669CO23028988</t>
  </si>
  <si>
    <t>0 time remaining</t>
  </si>
  <si>
    <t>00669CO23028986</t>
  </si>
  <si>
    <t>00669CO23028993</t>
  </si>
  <si>
    <t>00669CO23028994</t>
  </si>
  <si>
    <t>00669CO23028995</t>
  </si>
  <si>
    <t>00669DA23033202</t>
  </si>
  <si>
    <t>31JAN23Preorder</t>
  </si>
  <si>
    <t>00669DA23033201</t>
  </si>
  <si>
    <t>00669DA23033200</t>
  </si>
  <si>
    <t>00669CO23030595</t>
  </si>
  <si>
    <t>00669CO23030596</t>
  </si>
  <si>
    <t>00669CO23030599</t>
  </si>
  <si>
    <t>ARTL AUDIO Jan CH</t>
  </si>
  <si>
    <t>00669CO23030601</t>
  </si>
  <si>
    <t>The total annual fee for all public libraries and library systems using the CONTENTdm digital collection hosting service through Milwaukee Public Library or making locally-hosted collections available for harvesting by Recollection Wisconsin is $3,750. This legacy fee structure will be undergoing review in FY24 with a new model anticipated for FY25. </t>
  </si>
  <si>
    <t>Expenses in the digital newspaper hosting budget line include the annual renewal of the wisconsinhistoricalnewspaper.org domain (currently not a live site) and any hosting costs associated with the historical newspaper files hosted by the Wisconsin Newspaper Archive.</t>
  </si>
  <si>
    <t>CD0066923047930</t>
  </si>
  <si>
    <t>CD0066923059843</t>
  </si>
  <si>
    <t>00669CO23037310</t>
  </si>
  <si>
    <t>00669CO23037314</t>
  </si>
  <si>
    <t>00669CO23037312</t>
  </si>
  <si>
    <t>00669CO23037325</t>
  </si>
  <si>
    <t>00669CO23037838</t>
  </si>
  <si>
    <t>00669DA23038875</t>
  </si>
  <si>
    <t>00669DA23042195</t>
  </si>
  <si>
    <t>00669DA23042194</t>
  </si>
  <si>
    <t>00669CO23043881</t>
  </si>
  <si>
    <t>00669CO23043876</t>
  </si>
  <si>
    <t>00669CO23043902</t>
  </si>
  <si>
    <t>00669CO23043831</t>
  </si>
  <si>
    <t>00669CO23043877</t>
  </si>
  <si>
    <t>00669CO23044883</t>
  </si>
  <si>
    <t>00669CO23044877</t>
  </si>
  <si>
    <t>00669CO23046300</t>
  </si>
  <si>
    <t>00669CO23046301</t>
  </si>
  <si>
    <t>00669CO23047826</t>
  </si>
  <si>
    <t>00669CO23047824</t>
  </si>
  <si>
    <t>00669CO23047825</t>
  </si>
  <si>
    <t>00669CO23047821</t>
  </si>
  <si>
    <t>00669DA23049688</t>
  </si>
  <si>
    <t>00669DA23049687</t>
  </si>
  <si>
    <t>00669CO23051737</t>
  </si>
  <si>
    <t>00669CO23054268</t>
  </si>
  <si>
    <t>00669CO23054246</t>
  </si>
  <si>
    <t>00669CO23054258</t>
  </si>
  <si>
    <t>00669CO23054257</t>
  </si>
  <si>
    <t>00669DA23056084</t>
  </si>
  <si>
    <t>00669DA23056083</t>
  </si>
  <si>
    <t>00669CO23059819</t>
  </si>
  <si>
    <t>00669CO23058138</t>
  </si>
  <si>
    <t>00669CO23059825</t>
  </si>
  <si>
    <t>00669CO23059830</t>
  </si>
  <si>
    <t>00669CO23059826</t>
  </si>
  <si>
    <t>00669CO23059828</t>
  </si>
  <si>
    <t>00669CO23058130</t>
  </si>
  <si>
    <t>00669CO23059821</t>
  </si>
  <si>
    <t>00669CO23059817</t>
  </si>
  <si>
    <t>00669CO23058077</t>
  </si>
  <si>
    <t>00669CO23058617</t>
  </si>
  <si>
    <t>00669CO23059815</t>
  </si>
  <si>
    <t>00669CO23058134</t>
  </si>
  <si>
    <t>00669CO23058286</t>
  </si>
  <si>
    <t>00669CO23058078</t>
  </si>
  <si>
    <t>00669CO23059824</t>
  </si>
  <si>
    <t>00669CO23058550</t>
  </si>
  <si>
    <t>00669CO23059831</t>
  </si>
  <si>
    <t>00669CO23058133</t>
  </si>
  <si>
    <t>00669CO23058240</t>
  </si>
  <si>
    <t>00669CO23058076</t>
  </si>
  <si>
    <t>00669CO23058080</t>
  </si>
  <si>
    <t>00669CO23058079</t>
  </si>
  <si>
    <t>00669CO23058139</t>
  </si>
  <si>
    <t>00669CO23064274</t>
  </si>
  <si>
    <t>00669CO23064276</t>
  </si>
  <si>
    <t>00669CO23064273</t>
  </si>
  <si>
    <t>00669CO23064284</t>
  </si>
  <si>
    <t>00669CO23064271</t>
  </si>
  <si>
    <t>00669CO23064256</t>
  </si>
  <si>
    <t>00669DA23067363</t>
  </si>
  <si>
    <t>00669DA23067362</t>
  </si>
  <si>
    <t>00669CO23070210</t>
  </si>
  <si>
    <t>00669CO23070275</t>
  </si>
  <si>
    <t>00669CO23070205</t>
  </si>
  <si>
    <t>Juv/YA eBook RTL</t>
  </si>
  <si>
    <t>Together We Read</t>
  </si>
  <si>
    <t>4FEB23Preorder</t>
  </si>
  <si>
    <t>7FEB23Preorder</t>
  </si>
  <si>
    <t>PO March2023 kah</t>
  </si>
  <si>
    <t>NewEditionHighHolds</t>
  </si>
  <si>
    <t>OldHold/NewVersion</t>
  </si>
  <si>
    <t>14FEB23Preorder</t>
  </si>
  <si>
    <t>JYA MY FEB LP</t>
  </si>
  <si>
    <t>21FEB23Preorder</t>
  </si>
  <si>
    <t>ANFIC GA FEB SL</t>
  </si>
  <si>
    <t>JYA MU FEB KM</t>
  </si>
  <si>
    <t>JYA GN FEB SJ</t>
  </si>
  <si>
    <t>JYA SP FEB KM</t>
  </si>
  <si>
    <t>JYA GL FEB SJ</t>
  </si>
  <si>
    <t>ABest Feb 2 JW</t>
  </si>
  <si>
    <t>AFIC MU FEB JP</t>
  </si>
  <si>
    <t>ANFIC CO FEB SJ</t>
  </si>
  <si>
    <t>ANFIC PO FEB SL</t>
  </si>
  <si>
    <t>ANFIC SP FEB KM</t>
  </si>
  <si>
    <t>ANFIC HO FEB KW</t>
  </si>
  <si>
    <t>AFIC RO FEB JP</t>
  </si>
  <si>
    <t>AFIC SC FEB SJ</t>
  </si>
  <si>
    <t>J/YA F/SF February</t>
  </si>
  <si>
    <t>AMYS Feb 22 CH</t>
  </si>
  <si>
    <t>Feb series J/YA</t>
  </si>
  <si>
    <t>AFIC LG+ FEB SJ</t>
  </si>
  <si>
    <t>AFIC SP FEB KM</t>
  </si>
  <si>
    <t>ANFIC HI March RS</t>
  </si>
  <si>
    <t>ANFIC PA  March RS</t>
  </si>
  <si>
    <t>ANFIC HE  March RS</t>
  </si>
  <si>
    <t>28FEB23Preorder</t>
  </si>
  <si>
    <t>lord of the rings</t>
  </si>
  <si>
    <t>Mary Goodman</t>
  </si>
  <si>
    <t>GENJ 050</t>
  </si>
  <si>
    <t>MARC Records, 1000282202</t>
  </si>
  <si>
    <t>CD0066923101837</t>
  </si>
  <si>
    <t>00669CO23074319</t>
  </si>
  <si>
    <t>00669CO23074318</t>
  </si>
  <si>
    <t>00669CO23074299</t>
  </si>
  <si>
    <t>00669CO23074308</t>
  </si>
  <si>
    <t>00669CO23074311</t>
  </si>
  <si>
    <t>00669CO23074313</t>
  </si>
  <si>
    <t>00669CO23074317</t>
  </si>
  <si>
    <t>00669DA23076416</t>
  </si>
  <si>
    <t>00669DA23076415</t>
  </si>
  <si>
    <t>00669CO23078088</t>
  </si>
  <si>
    <t>00669CO23078089</t>
  </si>
  <si>
    <t>00669CO23078087</t>
  </si>
  <si>
    <t>00669CO23078085</t>
  </si>
  <si>
    <t>00669DA23083646</t>
  </si>
  <si>
    <t>00669CO23085306</t>
  </si>
  <si>
    <t>00669CO23085307</t>
  </si>
  <si>
    <t>00669CO23085304</t>
  </si>
  <si>
    <t>00669CO23085295</t>
  </si>
  <si>
    <t>00669DA23089662</t>
  </si>
  <si>
    <t>00669DA23091330</t>
  </si>
  <si>
    <t>00669CO23092804</t>
  </si>
  <si>
    <t>00669CO23092702</t>
  </si>
  <si>
    <t>00669CO23092818</t>
  </si>
  <si>
    <t>00669CO23092821</t>
  </si>
  <si>
    <t>00669CO23092815</t>
  </si>
  <si>
    <t>00669CO23092692</t>
  </si>
  <si>
    <t>00669CO23092799</t>
  </si>
  <si>
    <t>00669CO23092698</t>
  </si>
  <si>
    <t>00669CO23092812</t>
  </si>
  <si>
    <t>00669CO23092802</t>
  </si>
  <si>
    <t>00669CO23092700</t>
  </si>
  <si>
    <t>00669CO23092811</t>
  </si>
  <si>
    <t>00669CO23092813</t>
  </si>
  <si>
    <t>00669CO23092750</t>
  </si>
  <si>
    <t>00669CO23092705</t>
  </si>
  <si>
    <t>00669CO23092696</t>
  </si>
  <si>
    <t>00669CO23092701</t>
  </si>
  <si>
    <t>00669CO23092679</t>
  </si>
  <si>
    <t>00669CO23092819</t>
  </si>
  <si>
    <t>00669CO23092665</t>
  </si>
  <si>
    <t>00669CO23092800</t>
  </si>
  <si>
    <t>00669CO23092820</t>
  </si>
  <si>
    <t>00669CO23092817</t>
  </si>
  <si>
    <t>00669CO23092807</t>
  </si>
  <si>
    <t>00669CO23092697</t>
  </si>
  <si>
    <t>00669DA23098357</t>
  </si>
  <si>
    <t>00669DA23098356</t>
  </si>
  <si>
    <t>00669CO23101836</t>
  </si>
  <si>
    <t>00669CO23101835</t>
  </si>
  <si>
    <t>00669CO23101834</t>
  </si>
  <si>
    <t>MARC Records, 1000287517</t>
  </si>
  <si>
    <t>MARC Records, 1000292724</t>
  </si>
  <si>
    <t>*This should no longer be coded to WPLC, but rather coop</t>
  </si>
  <si>
    <t>Roberta Larson</t>
  </si>
  <si>
    <t>CD0066923130685</t>
  </si>
  <si>
    <t>00669DA23108125</t>
  </si>
  <si>
    <t>00669CO23108468</t>
  </si>
  <si>
    <t>00669DA23109588</t>
  </si>
  <si>
    <t>00669DA23109587</t>
  </si>
  <si>
    <t>00669CO23110981</t>
  </si>
  <si>
    <t>00669CO23111165</t>
  </si>
  <si>
    <t>00669CO23113036</t>
  </si>
  <si>
    <t>00669DA23113436</t>
  </si>
  <si>
    <t>00669CO23114339</t>
  </si>
  <si>
    <t>00669CO23114338</t>
  </si>
  <si>
    <t>00669CO23114340</t>
  </si>
  <si>
    <t>00669CO23114349</t>
  </si>
  <si>
    <t>00669CO23114350</t>
  </si>
  <si>
    <t>00669CO23114353</t>
  </si>
  <si>
    <t>00669CO23114347</t>
  </si>
  <si>
    <t>00669CO23114343</t>
  </si>
  <si>
    <t>00669CO23114345</t>
  </si>
  <si>
    <t>00669DA23116220</t>
  </si>
  <si>
    <t>00669DA23116219</t>
  </si>
  <si>
    <t>00669CO23118757</t>
  </si>
  <si>
    <t>00669CO23121924</t>
  </si>
  <si>
    <t>00669CO23121925</t>
  </si>
  <si>
    <t>00669CO23121922</t>
  </si>
  <si>
    <t>00669CO23121923</t>
  </si>
  <si>
    <t>00669DA23123855</t>
  </si>
  <si>
    <t>00669CO23125202</t>
  </si>
  <si>
    <t>00669CO23126482</t>
  </si>
  <si>
    <t>00669CO23129155</t>
  </si>
  <si>
    <t>00669DA23131095</t>
  </si>
  <si>
    <t>00669CO23130673</t>
  </si>
  <si>
    <t>00669CO23130682</t>
  </si>
  <si>
    <t>00669CO23130676</t>
  </si>
  <si>
    <t>00669CO23130672</t>
  </si>
  <si>
    <t>00669CO23130680</t>
  </si>
  <si>
    <t>00669CO23130683</t>
  </si>
  <si>
    <t>00669CO23130675</t>
  </si>
  <si>
    <t>00669CO23130666</t>
  </si>
  <si>
    <t>00669CO23130670</t>
  </si>
  <si>
    <t>00669CO23130668</t>
  </si>
  <si>
    <t>00669CO23130674</t>
  </si>
  <si>
    <t>00669CO23130663</t>
  </si>
  <si>
    <t>00669CO23130669</t>
  </si>
  <si>
    <t>00669CO23130681</t>
  </si>
  <si>
    <t>00669CO23130665</t>
  </si>
  <si>
    <t>00669CO23130678</t>
  </si>
  <si>
    <t>00669CO23130677</t>
  </si>
  <si>
    <t>00669DA23131094</t>
  </si>
  <si>
    <t>00669CO23130664</t>
  </si>
  <si>
    <t>3APR23Preorder</t>
  </si>
  <si>
    <t>It Happened One Aut</t>
  </si>
  <si>
    <t>4APR23Preorder</t>
  </si>
  <si>
    <t>Big Read</t>
  </si>
  <si>
    <t>8APR23Preorder</t>
  </si>
  <si>
    <t>11APR23Preorder</t>
  </si>
  <si>
    <t>APO May NHW</t>
  </si>
  <si>
    <t>JYAPO APR KA</t>
  </si>
  <si>
    <t>ABest Apr 1 JW</t>
  </si>
  <si>
    <t>18APR23Preorder</t>
  </si>
  <si>
    <t>AFIC LG+ APR SJ</t>
  </si>
  <si>
    <t>25APR23Preorder</t>
  </si>
  <si>
    <t>ANFIC GA APR SL</t>
  </si>
  <si>
    <t>JYA GN APR SJ</t>
  </si>
  <si>
    <t>JYA GL APR SJ</t>
  </si>
  <si>
    <t>AFIC MU APR JP</t>
  </si>
  <si>
    <t>JYABEST APR KA</t>
  </si>
  <si>
    <t>ANFIC PO APR SL</t>
  </si>
  <si>
    <t>ANFIC PA APR RS</t>
  </si>
  <si>
    <t>ANFIC HI APR RS</t>
  </si>
  <si>
    <t>ANFIC HE APR RS</t>
  </si>
  <si>
    <t>ANFIC CO APR SJ</t>
  </si>
  <si>
    <t>AFIC SC APR SJ</t>
  </si>
  <si>
    <t>JYA-MY-APR-LP</t>
  </si>
  <si>
    <t>AMYS Apr 23 CH</t>
  </si>
  <si>
    <t>ARTL Ebook Apr 23 JW</t>
  </si>
  <si>
    <t>AFIC RO APR JP</t>
  </si>
  <si>
    <t>ARTL Apr 23 CH</t>
  </si>
  <si>
    <t>JYABEST APR ES</t>
  </si>
  <si>
    <t>RBMedia High Holds</t>
  </si>
  <si>
    <t>7MAR23Preorder</t>
  </si>
  <si>
    <t>ARTL AUDIO Feb CH</t>
  </si>
  <si>
    <t>ARTL Ebook Feb JW</t>
  </si>
  <si>
    <t>14MAR23Preorder</t>
  </si>
  <si>
    <t>ABest Mar 1 JW</t>
  </si>
  <si>
    <t>ABest Feb 1 JW</t>
  </si>
  <si>
    <t>20MAR23Preorder</t>
  </si>
  <si>
    <t>21MAR23Preorder</t>
  </si>
  <si>
    <t>ANFIC GA MAR SL</t>
  </si>
  <si>
    <t>JYA GN MAR SJ</t>
  </si>
  <si>
    <t>JYA GL MAR SJ</t>
  </si>
  <si>
    <t>JYA MU MAR KM</t>
  </si>
  <si>
    <t>ABest Mar 2 JW</t>
  </si>
  <si>
    <t>JYA SP MAR KM</t>
  </si>
  <si>
    <t>AFIC MU MAR JP</t>
  </si>
  <si>
    <t>ANFIC PO MAR SL</t>
  </si>
  <si>
    <t>ANFIC CO MAR SJ</t>
  </si>
  <si>
    <t>AFIC RO MAR JP</t>
  </si>
  <si>
    <t>ANFIC HI MAR SL</t>
  </si>
  <si>
    <t>ANFIC SP MAR KM</t>
  </si>
  <si>
    <t>AFIC SP MAR KM</t>
  </si>
  <si>
    <t>AFIC SC MAR SJ</t>
  </si>
  <si>
    <t>AFIC MY Mar CH</t>
  </si>
  <si>
    <t>AFIC LG+ MAR SJ</t>
  </si>
  <si>
    <t>ARTL Audio Mar CH</t>
  </si>
  <si>
    <t>ARTL Ebook Mar JW</t>
  </si>
  <si>
    <t>ALucky Mar SQ</t>
  </si>
  <si>
    <t>28MAR23Preorder</t>
  </si>
  <si>
    <t>ANFIC HO MAR KW</t>
  </si>
  <si>
    <t>yes</t>
  </si>
  <si>
    <t>Winnefox Library System - wplc 2023 website working &amp; hosting</t>
  </si>
  <si>
    <t>CD0066923154361</t>
  </si>
  <si>
    <t>CD0066923154370</t>
  </si>
  <si>
    <t>CD0066923155549</t>
  </si>
  <si>
    <t>00669CO23139448</t>
  </si>
  <si>
    <t>00669DA23140830</t>
  </si>
  <si>
    <t>00669CO23139446</t>
  </si>
  <si>
    <t>00669CO23139455</t>
  </si>
  <si>
    <t>00669DA23143187</t>
  </si>
  <si>
    <t>00669DA23144929</t>
  </si>
  <si>
    <t>00669CO23148860</t>
  </si>
  <si>
    <t>00669CO23148858</t>
  </si>
  <si>
    <t>00669CO23148861</t>
  </si>
  <si>
    <t>00669CO23148857</t>
  </si>
  <si>
    <t>00669CO23148862</t>
  </si>
  <si>
    <t>00669DA23150479</t>
  </si>
  <si>
    <t>00669CO23154367</t>
  </si>
  <si>
    <t>00669CO23154366</t>
  </si>
  <si>
    <t>00669CO23154354</t>
  </si>
  <si>
    <t>00669CO23154365</t>
  </si>
  <si>
    <t>00669CO23154368</t>
  </si>
  <si>
    <t>00669CO23154353</t>
  </si>
  <si>
    <t>00669CO23155731</t>
  </si>
  <si>
    <t>00669CO23155584</t>
  </si>
  <si>
    <t>00669CO23155737</t>
  </si>
  <si>
    <t>00669CO23155715</t>
  </si>
  <si>
    <t>00669CO23155562</t>
  </si>
  <si>
    <t>00669CO23155546</t>
  </si>
  <si>
    <t>00669CO23156600</t>
  </si>
  <si>
    <t>00669CO23157423</t>
  </si>
  <si>
    <t>00669CO23157428</t>
  </si>
  <si>
    <t>00669CO23157427</t>
  </si>
  <si>
    <t>00669CO23157420</t>
  </si>
  <si>
    <t>00669CO23157395</t>
  </si>
  <si>
    <t>00669CO23157397</t>
  </si>
  <si>
    <t>00669DA23157997</t>
  </si>
  <si>
    <t>00669CO23157425</t>
  </si>
  <si>
    <t>00669CO23157426</t>
  </si>
  <si>
    <t>00669CO23157419</t>
  </si>
  <si>
    <t>00669CO23157421</t>
  </si>
  <si>
    <t>00669CO23157399</t>
  </si>
  <si>
    <t>00669CO23157424</t>
  </si>
  <si>
    <t>00669CO23157400</t>
  </si>
  <si>
    <t>00669CO23157394</t>
  </si>
  <si>
    <t>00669CO23157422</t>
  </si>
  <si>
    <t>00669DA23157996</t>
  </si>
  <si>
    <t>00669CO23157430</t>
  </si>
  <si>
    <t>00669CO23161333</t>
  </si>
  <si>
    <t>00669CO23161340</t>
  </si>
  <si>
    <t>00669CO23161342</t>
  </si>
  <si>
    <t>00669CO23161346</t>
  </si>
  <si>
    <t>00669CO23161354</t>
  </si>
  <si>
    <t>00669CO23161336</t>
  </si>
  <si>
    <t>00669DA23162155</t>
  </si>
  <si>
    <t>00669CO23162120</t>
  </si>
  <si>
    <t>00669CO23162119</t>
  </si>
  <si>
    <t>00669CO23162121</t>
  </si>
  <si>
    <t>00669CO23162118</t>
  </si>
  <si>
    <t>00669CO23162117</t>
  </si>
  <si>
    <t>00669CO23163139</t>
  </si>
  <si>
    <t>00669DA23164913</t>
  </si>
  <si>
    <t>00669DA23164912</t>
  </si>
  <si>
    <t>00669CO23168357</t>
  </si>
  <si>
    <t>00669CO23168362</t>
  </si>
  <si>
    <t>00669DA23169400</t>
  </si>
  <si>
    <t>00669DA23169401</t>
  </si>
  <si>
    <t>00669DA23171052</t>
  </si>
  <si>
    <t>00669DA23171051</t>
  </si>
  <si>
    <t>ANFIC HO APR KW</t>
  </si>
  <si>
    <t>1MAY23Preorder</t>
  </si>
  <si>
    <t>2MAY23Preorder</t>
  </si>
  <si>
    <t>3MAY23Preorder</t>
  </si>
  <si>
    <t>APO June23 kah</t>
  </si>
  <si>
    <t>Abest May 23 1</t>
  </si>
  <si>
    <t>ALucky Apr SQ</t>
  </si>
  <si>
    <t>9MAY23Preorder</t>
  </si>
  <si>
    <t>Abest May 23 2</t>
  </si>
  <si>
    <t>ARTL Ebook May 23 JW</t>
  </si>
  <si>
    <t>Angeline Boulley</t>
  </si>
  <si>
    <t>AFIC MU MAY JP</t>
  </si>
  <si>
    <t>AFIC LG+ MAY SJ</t>
  </si>
  <si>
    <t>JYA RTL Ebook</t>
  </si>
  <si>
    <t>ANFIC GA MAY SL</t>
  </si>
  <si>
    <t>JYA GL MAY SJ</t>
  </si>
  <si>
    <t>JYA GN MAY SJ</t>
  </si>
  <si>
    <t>ANFIC PO MAY SL</t>
  </si>
  <si>
    <t>AFIC RO MAY JP</t>
  </si>
  <si>
    <t>JYA SP MAY KM</t>
  </si>
  <si>
    <t>16MAY23Preorder</t>
  </si>
  <si>
    <t>ANFIC CO MAY SJ</t>
  </si>
  <si>
    <t>ANFIC HI MAY SL</t>
  </si>
  <si>
    <t>JYA MU MAY KM</t>
  </si>
  <si>
    <t>AMYS May 23 CH</t>
  </si>
  <si>
    <t>AFIC SC MAY SJ</t>
  </si>
  <si>
    <t>ANFIC SP MAY KM</t>
  </si>
  <si>
    <t>AFIC SP MAY KM</t>
  </si>
  <si>
    <t>JYA RTL Audio</t>
  </si>
  <si>
    <t>ARTL Audio May CH</t>
  </si>
  <si>
    <t>SF/F YA/J LoraleeP</t>
  </si>
  <si>
    <t>Abest May 23 3</t>
  </si>
  <si>
    <t>Holds</t>
  </si>
  <si>
    <t>ALucky May SQ</t>
  </si>
  <si>
    <t>WPLC Unavail On Hold</t>
  </si>
  <si>
    <t>20MAY23Preorder</t>
  </si>
  <si>
    <t>ANFIC HE MAY RS</t>
  </si>
  <si>
    <t>ANFIC PA MAY RS</t>
  </si>
  <si>
    <t>JYA NF KA</t>
  </si>
  <si>
    <t>Series J/YA LoraleeP</t>
  </si>
  <si>
    <t>23MAY23Preorder</t>
  </si>
  <si>
    <t>ANFIC HO MAY KW</t>
  </si>
  <si>
    <t>29MAY23Preorder</t>
  </si>
  <si>
    <t>30MAY23Preorder</t>
  </si>
  <si>
    <t>OWLS - wplc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</si>
</sst>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  <font>
      <sz val="11"/>
      <color theme="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80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5" fillId="0" borderId="0" xfId="0" applyFont="1"/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19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164" fontId="1" fillId="0" borderId="0" xfId="4" applyNumberFormat="1" applyFont="1"/>
    <xf numFmtId="44" fontId="10" fillId="5" borderId="0" xfId="4" applyFont="1" applyFill="1" applyAlignment="1">
      <alignment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29" fillId="0" borderId="0" xfId="0" applyNumberFormat="1" applyFont="1"/>
    <xf numFmtId="44" fontId="29" fillId="0" borderId="0" xfId="4" applyFont="1"/>
    <xf numFmtId="0" fontId="29" fillId="0" borderId="0" xfId="4" applyNumberFormat="1" applyFont="1"/>
    <xf numFmtId="44" fontId="29" fillId="0" borderId="0" xfId="0" applyNumberFormat="1" applyFont="1" applyFill="1" applyAlignment="1">
      <alignment wrapText="1"/>
    </xf>
    <xf numFmtId="49" fontId="30" fillId="0" borderId="0" xfId="0" applyNumberFormat="1" applyFont="1" applyAlignment="1">
      <alignment horizontal="left" wrapText="1"/>
    </xf>
    <xf numFmtId="44" fontId="29" fillId="0" borderId="0" xfId="4" applyFont="1" applyAlignment="1">
      <alignment wrapText="1"/>
    </xf>
    <xf numFmtId="44" fontId="29" fillId="0" borderId="0" xfId="0" applyNumberFormat="1" applyFont="1" applyAlignment="1">
      <alignment wrapText="1"/>
    </xf>
    <xf numFmtId="164" fontId="1" fillId="0" borderId="0" xfId="4" applyNumberFormat="1" applyFont="1" applyAlignment="1">
      <alignment wrapText="1"/>
    </xf>
    <xf numFmtId="14" fontId="23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3" borderId="0" xfId="0" applyFont="1" applyFill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4" fontId="23" fillId="0" borderId="0" xfId="5" applyFont="1" applyAlignment="1">
      <alignment vertical="center" wrapText="1"/>
    </xf>
    <xf numFmtId="44" fontId="9" fillId="0" borderId="0" xfId="5" applyFont="1" applyAlignment="1">
      <alignment vertical="center"/>
    </xf>
    <xf numFmtId="44" fontId="9" fillId="0" borderId="0" xfId="5" applyFont="1"/>
    <xf numFmtId="0" fontId="0" fillId="0" borderId="0" xfId="0" applyNumberFormat="1"/>
    <xf numFmtId="44" fontId="31" fillId="0" borderId="0" xfId="0" applyNumberFormat="1" applyFont="1"/>
    <xf numFmtId="44" fontId="29" fillId="0" borderId="0" xfId="5" applyFont="1" applyAlignment="1">
      <alignment wrapText="1"/>
    </xf>
    <xf numFmtId="8" fontId="0" fillId="0" borderId="0" xfId="0" applyNumberFormat="1" applyFill="1"/>
    <xf numFmtId="0" fontId="0" fillId="0" borderId="0" xfId="0" applyFill="1"/>
    <xf numFmtId="14" fontId="0" fillId="0" borderId="0" xfId="0" applyNumberFormat="1" applyFill="1"/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44" fontId="10" fillId="0" borderId="0" xfId="4" applyFont="1" applyFill="1" applyAlignment="1">
      <alignment wrapText="1"/>
    </xf>
    <xf numFmtId="44" fontId="16" fillId="0" borderId="0" xfId="4" applyFont="1" applyFill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7" zoomScaleNormal="100" workbookViewId="0">
      <selection activeCell="B17" sqref="B17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56.425781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125</v>
      </c>
      <c r="D2" s="23" t="s">
        <v>48</v>
      </c>
      <c r="E2" s="24" t="s">
        <v>49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134</v>
      </c>
      <c r="C6" s="140"/>
      <c r="D6" s="140">
        <v>117255.76</v>
      </c>
      <c r="E6" s="13">
        <f>D6-C6</f>
        <v>117255.76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33">
        <v>111250</v>
      </c>
      <c r="D7" s="132">
        <f>'Income detail'!I18</f>
        <v>111248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32">
        <v>1407666</v>
      </c>
      <c r="D8" s="132">
        <f>'Income detail'!D18</f>
        <v>1407665</v>
      </c>
      <c r="E8" s="13">
        <f>D8-C8</f>
        <v>-1</v>
      </c>
      <c r="F8" s="16"/>
      <c r="G8" s="16"/>
      <c r="H8" s="16"/>
      <c r="I8" s="16"/>
    </row>
    <row r="9" spans="1:10" x14ac:dyDescent="0.25">
      <c r="A9" s="103" t="s">
        <v>8</v>
      </c>
      <c r="B9" s="2" t="s">
        <v>110</v>
      </c>
      <c r="C9" s="132">
        <v>80000</v>
      </c>
      <c r="D9" s="132">
        <f>'Income detail'!N18</f>
        <v>80000</v>
      </c>
      <c r="E9" s="13">
        <f t="shared" ref="E9" si="0">D9-C9</f>
        <v>0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74</v>
      </c>
      <c r="C10" s="132">
        <v>0</v>
      </c>
      <c r="D10" s="132">
        <f>'Other income detail'!B52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93" t="s">
        <v>116</v>
      </c>
      <c r="C11" s="66">
        <v>0</v>
      </c>
      <c r="D11" s="66">
        <f>'Other income detail'!G52</f>
        <v>0</v>
      </c>
      <c r="E11" s="134">
        <f>D11-C11</f>
        <v>0</v>
      </c>
      <c r="F11" s="120"/>
      <c r="G11" s="120"/>
      <c r="H11" s="120"/>
      <c r="I11" s="120"/>
      <c r="J11" s="45"/>
    </row>
    <row r="12" spans="1:10" ht="19.5" customHeight="1" x14ac:dyDescent="0.25">
      <c r="A12" s="22"/>
      <c r="B12" s="7" t="s">
        <v>50</v>
      </c>
      <c r="C12" s="132">
        <v>0</v>
      </c>
      <c r="D12" s="132">
        <f>'Donations detail'!B14</f>
        <v>100</v>
      </c>
      <c r="E12" s="13">
        <f>D12-C12</f>
        <v>100</v>
      </c>
      <c r="H12" s="16"/>
      <c r="I12" s="16"/>
    </row>
    <row r="13" spans="1:10" ht="19.5" customHeight="1" x14ac:dyDescent="0.25">
      <c r="C13" s="132"/>
      <c r="D13" s="132"/>
      <c r="E13" s="13"/>
      <c r="F13" s="16"/>
      <c r="G13" s="16"/>
      <c r="H13" s="16"/>
      <c r="I13" s="16"/>
    </row>
    <row r="14" spans="1:10" x14ac:dyDescent="0.25">
      <c r="B14" s="18" t="s">
        <v>4</v>
      </c>
      <c r="C14" s="133">
        <f>SUM(C6:C13)</f>
        <v>1598916</v>
      </c>
      <c r="D14" s="133">
        <f>SUM(D6:D13)</f>
        <v>1716268.76</v>
      </c>
      <c r="E14" s="133">
        <f>SUM(E6:E13)</f>
        <v>117352.76</v>
      </c>
      <c r="F14" s="16"/>
      <c r="G14" s="16"/>
      <c r="H14" s="16"/>
      <c r="I14" s="16"/>
    </row>
    <row r="15" spans="1:10" ht="18" customHeight="1" x14ac:dyDescent="0.25">
      <c r="C15" s="132"/>
      <c r="D15" s="132"/>
      <c r="E15" s="133"/>
      <c r="F15" s="15"/>
      <c r="G15" s="15"/>
      <c r="H15" s="15"/>
      <c r="I15" s="15"/>
    </row>
    <row r="16" spans="1:10" x14ac:dyDescent="0.25">
      <c r="C16" s="132"/>
      <c r="D16" s="132"/>
      <c r="E16" s="133"/>
    </row>
    <row r="17" spans="1:10" ht="15.75" x14ac:dyDescent="0.25">
      <c r="A17" s="9"/>
      <c r="B17" s="10" t="s">
        <v>58</v>
      </c>
      <c r="C17" s="135"/>
      <c r="D17" s="135"/>
      <c r="E17" s="133"/>
    </row>
    <row r="18" spans="1:10" ht="15.75" x14ac:dyDescent="0.25">
      <c r="A18" s="9"/>
      <c r="B18" s="10"/>
      <c r="C18" s="135"/>
      <c r="D18" s="135"/>
      <c r="E18" s="133"/>
    </row>
    <row r="19" spans="1:10" s="9" customFormat="1" ht="15.75" x14ac:dyDescent="0.25">
      <c r="B19" s="30" t="s">
        <v>75</v>
      </c>
      <c r="C19" s="135"/>
      <c r="D19" s="135"/>
      <c r="E19" s="136"/>
      <c r="G19" s="10"/>
      <c r="H19" s="10"/>
      <c r="J19" s="10"/>
    </row>
    <row r="20" spans="1:10" x14ac:dyDescent="0.25">
      <c r="A20" s="22" t="s">
        <v>10</v>
      </c>
      <c r="B20" s="31" t="s">
        <v>114</v>
      </c>
      <c r="C20" s="137">
        <v>74250</v>
      </c>
      <c r="D20" s="132">
        <f>'Expense detail'!B45</f>
        <v>37125</v>
      </c>
      <c r="E20" s="13">
        <f t="shared" ref="E20:E32" si="2">C20-D20</f>
        <v>37125</v>
      </c>
      <c r="F20" s="16"/>
      <c r="G20" s="19"/>
      <c r="H20" s="19"/>
      <c r="I20" s="19"/>
    </row>
    <row r="21" spans="1:10" ht="24.75" customHeight="1" x14ac:dyDescent="0.25">
      <c r="A21" s="22" t="s">
        <v>6</v>
      </c>
      <c r="B21" s="7" t="s">
        <v>9</v>
      </c>
      <c r="C21" s="132">
        <v>18000</v>
      </c>
      <c r="D21" s="132">
        <f>'Expense detail'!F45</f>
        <v>4500</v>
      </c>
      <c r="E21" s="13">
        <f t="shared" si="2"/>
        <v>13500</v>
      </c>
      <c r="F21" s="16"/>
      <c r="G21" s="19"/>
      <c r="H21" s="19"/>
      <c r="I21" s="19"/>
    </row>
    <row r="22" spans="1:10" x14ac:dyDescent="0.25">
      <c r="A22" s="168" t="s">
        <v>7</v>
      </c>
      <c r="B22" s="177" t="s">
        <v>44</v>
      </c>
      <c r="C22" s="178">
        <f>1407666+G42</f>
        <v>1387675.83</v>
      </c>
      <c r="D22" s="178">
        <f>'Expense detail'!J45</f>
        <v>918718.64999999991</v>
      </c>
      <c r="E22" s="179">
        <f t="shared" si="2"/>
        <v>468957.18000000017</v>
      </c>
      <c r="F22" s="139"/>
      <c r="G22" s="19"/>
      <c r="H22" s="19"/>
      <c r="I22" s="19"/>
    </row>
    <row r="23" spans="1:10" x14ac:dyDescent="0.25">
      <c r="A23" s="92" t="s">
        <v>8</v>
      </c>
      <c r="B23" s="2" t="s">
        <v>110</v>
      </c>
      <c r="C23" s="133">
        <v>100000</v>
      </c>
      <c r="D23" s="132">
        <f>'Expense detail'!N45</f>
        <v>80000</v>
      </c>
      <c r="E23" s="13">
        <f>C23-D23</f>
        <v>20000</v>
      </c>
      <c r="F23" s="16"/>
      <c r="G23" s="19"/>
      <c r="H23" s="19"/>
      <c r="I23" s="19"/>
    </row>
    <row r="24" spans="1:10" x14ac:dyDescent="0.25">
      <c r="A24" s="92" t="s">
        <v>11</v>
      </c>
      <c r="B24" s="95" t="s">
        <v>115</v>
      </c>
      <c r="C24" s="132">
        <f>3000+G44</f>
        <v>14177.47</v>
      </c>
      <c r="D24" s="132">
        <f>'Expense detail'!V45</f>
        <v>34.99</v>
      </c>
      <c r="E24" s="13">
        <f t="shared" si="2"/>
        <v>14142.48</v>
      </c>
      <c r="F24" s="154"/>
      <c r="G24" s="19"/>
      <c r="H24" s="19"/>
      <c r="I24" s="19"/>
    </row>
    <row r="25" spans="1:10" x14ac:dyDescent="0.25">
      <c r="A25" t="s">
        <v>57</v>
      </c>
      <c r="B25" s="7" t="s">
        <v>16</v>
      </c>
      <c r="C25" s="133">
        <v>0</v>
      </c>
      <c r="D25" s="132">
        <f>'Expense detail'!Z45</f>
        <v>0</v>
      </c>
      <c r="E25" s="13">
        <f t="shared" si="2"/>
        <v>0</v>
      </c>
      <c r="F25" s="31"/>
      <c r="G25" s="19"/>
      <c r="H25" s="19"/>
      <c r="I25" s="19"/>
    </row>
    <row r="26" spans="1:10" s="9" customFormat="1" ht="15.75" x14ac:dyDescent="0.25">
      <c r="A26" s="22" t="s">
        <v>14</v>
      </c>
      <c r="B26" s="7" t="s">
        <v>2</v>
      </c>
      <c r="C26" s="132">
        <f>1000+G46</f>
        <v>1936.12</v>
      </c>
      <c r="D26" s="132">
        <f>'Expense detail'!AD45</f>
        <v>1016.99</v>
      </c>
      <c r="E26" s="13">
        <f>C26-D26</f>
        <v>919.12999999999988</v>
      </c>
      <c r="G26" s="10"/>
      <c r="H26" s="10"/>
      <c r="J26" s="10"/>
    </row>
    <row r="27" spans="1:10" s="36" customFormat="1" x14ac:dyDescent="0.25">
      <c r="B27" s="93" t="s">
        <v>116</v>
      </c>
      <c r="C27" s="46">
        <f>0+G45</f>
        <v>12099.33</v>
      </c>
      <c r="D27" s="66">
        <f>'Expense detail'!AH45</f>
        <v>0</v>
      </c>
      <c r="E27" s="134">
        <f>C27-D27</f>
        <v>12099.33</v>
      </c>
      <c r="F27" s="120"/>
      <c r="G27" s="121"/>
      <c r="H27" s="121"/>
      <c r="I27" s="121"/>
      <c r="J27" s="45"/>
    </row>
    <row r="28" spans="1:10" x14ac:dyDescent="0.25">
      <c r="A28" s="29"/>
      <c r="C28" s="133"/>
      <c r="D28" s="132"/>
      <c r="E28" s="13"/>
      <c r="F28" s="16"/>
      <c r="G28" s="19"/>
      <c r="H28" s="19"/>
      <c r="I28" s="19"/>
    </row>
    <row r="29" spans="1:10" x14ac:dyDescent="0.25">
      <c r="A29"/>
      <c r="B29" s="30" t="s">
        <v>76</v>
      </c>
      <c r="C29" s="133"/>
      <c r="D29" s="132"/>
      <c r="E29" s="13"/>
      <c r="F29" s="16"/>
      <c r="G29" s="19"/>
      <c r="H29" s="19"/>
      <c r="I29" s="19"/>
    </row>
    <row r="30" spans="1:10" ht="29.25" customHeight="1" x14ac:dyDescent="0.25">
      <c r="A30" t="s">
        <v>15</v>
      </c>
      <c r="B30" s="7" t="s">
        <v>3</v>
      </c>
      <c r="C30" s="132">
        <f>10000+G47</f>
        <v>59000</v>
      </c>
      <c r="D30" s="132">
        <f>'Expense detail'!AP45</f>
        <v>0</v>
      </c>
      <c r="E30" s="13">
        <f t="shared" si="2"/>
        <v>59000</v>
      </c>
      <c r="F30" s="16"/>
      <c r="G30" s="19"/>
      <c r="H30" s="19"/>
      <c r="I30" s="19"/>
    </row>
    <row r="31" spans="1:10" ht="18" customHeight="1" x14ac:dyDescent="0.25">
      <c r="A31" t="s">
        <v>117</v>
      </c>
      <c r="B31" s="31" t="s">
        <v>13</v>
      </c>
      <c r="C31" s="138">
        <f>5000+G48</f>
        <v>49032.01</v>
      </c>
      <c r="D31" s="132">
        <f>'Expense detail'!AT45</f>
        <v>308.99</v>
      </c>
      <c r="E31" s="13">
        <f t="shared" si="2"/>
        <v>48723.020000000004</v>
      </c>
      <c r="F31" s="16"/>
      <c r="G31" s="19"/>
      <c r="H31" s="19"/>
      <c r="I31" s="19"/>
    </row>
    <row r="32" spans="1:10" ht="18" customHeight="1" x14ac:dyDescent="0.25">
      <c r="A32" t="s">
        <v>118</v>
      </c>
      <c r="B32" s="7" t="s">
        <v>5</v>
      </c>
      <c r="C32" s="132">
        <v>0</v>
      </c>
      <c r="D32" s="132">
        <f>'Expense detail'!AX45</f>
        <v>9.8000000000000007</v>
      </c>
      <c r="E32" s="13">
        <f t="shared" si="2"/>
        <v>-9.8000000000000007</v>
      </c>
      <c r="F32" s="16"/>
      <c r="G32" s="19"/>
      <c r="H32" s="19"/>
      <c r="I32" s="19"/>
    </row>
    <row r="33" spans="2:9" ht="18" customHeight="1" x14ac:dyDescent="0.25">
      <c r="C33" s="132"/>
      <c r="D33" s="132"/>
      <c r="E33" s="13"/>
      <c r="F33" s="16"/>
      <c r="G33" s="19"/>
      <c r="H33" s="19"/>
      <c r="I33" s="19"/>
    </row>
    <row r="34" spans="2:9" ht="18" customHeight="1" x14ac:dyDescent="0.25">
      <c r="B34" s="18" t="s">
        <v>4</v>
      </c>
      <c r="C34" s="133">
        <f>SUM(C20:C32)</f>
        <v>1716170.7600000002</v>
      </c>
      <c r="D34" s="133">
        <f>SUM(D20:D32)</f>
        <v>1041714.4199999999</v>
      </c>
      <c r="E34" s="13">
        <f>C34-D34</f>
        <v>674456.34000000032</v>
      </c>
      <c r="F34" s="16"/>
      <c r="G34" s="16"/>
      <c r="H34" s="19"/>
      <c r="I34" s="19"/>
    </row>
    <row r="35" spans="2:9" ht="18" customHeight="1" x14ac:dyDescent="0.25">
      <c r="B35" s="17"/>
      <c r="C35" s="132"/>
      <c r="D35" s="132"/>
      <c r="E35" s="13"/>
      <c r="F35" s="16"/>
      <c r="G35" s="19"/>
      <c r="H35" s="19"/>
      <c r="I35" s="19"/>
    </row>
    <row r="36" spans="2:9" ht="18" customHeight="1" x14ac:dyDescent="0.25">
      <c r="B36" s="18"/>
      <c r="C36" s="133"/>
      <c r="D36" s="133"/>
      <c r="E36" s="133"/>
    </row>
    <row r="37" spans="2:9" x14ac:dyDescent="0.25">
      <c r="B37" s="18" t="s">
        <v>56</v>
      </c>
      <c r="C37" s="133"/>
      <c r="D37" s="133">
        <f>D14-D34</f>
        <v>674554.34000000008</v>
      </c>
      <c r="E37" s="133"/>
    </row>
    <row r="38" spans="2:9" x14ac:dyDescent="0.25">
      <c r="B38" s="18"/>
      <c r="C38" s="15"/>
      <c r="D38" s="15"/>
    </row>
    <row r="39" spans="2:9" x14ac:dyDescent="0.25">
      <c r="B39" s="88"/>
      <c r="C39" s="90"/>
      <c r="D39" s="15"/>
    </row>
    <row r="40" spans="2:9" x14ac:dyDescent="0.25">
      <c r="B40" s="18"/>
    </row>
    <row r="41" spans="2:9" ht="30" x14ac:dyDescent="0.25">
      <c r="B41" s="82" t="s">
        <v>126</v>
      </c>
      <c r="C41" s="75"/>
      <c r="D41" s="75"/>
      <c r="E41" s="76"/>
      <c r="F41" s="81" t="s">
        <v>127</v>
      </c>
      <c r="G41" s="129"/>
      <c r="H41" s="83"/>
      <c r="I41" s="83"/>
    </row>
    <row r="42" spans="2:9" x14ac:dyDescent="0.25">
      <c r="B42" s="123" t="s">
        <v>1</v>
      </c>
      <c r="C42" s="128">
        <v>1</v>
      </c>
      <c r="D42" s="22" t="s">
        <v>120</v>
      </c>
      <c r="E42" s="77"/>
      <c r="F42" s="78" t="s">
        <v>79</v>
      </c>
      <c r="G42" s="101">
        <f>C42+C44+C45+C48+C46</f>
        <v>-19990.169999999998</v>
      </c>
      <c r="H42" s="83"/>
      <c r="I42" s="83"/>
    </row>
    <row r="43" spans="2:9" x14ac:dyDescent="0.25">
      <c r="B43" s="124" t="s">
        <v>110</v>
      </c>
      <c r="C43" s="128">
        <v>20001</v>
      </c>
      <c r="D43" s="22" t="s">
        <v>121</v>
      </c>
      <c r="E43" s="77"/>
      <c r="F43" s="96" t="s">
        <v>110</v>
      </c>
      <c r="G43" s="130">
        <f>C43</f>
        <v>20001</v>
      </c>
      <c r="H43" s="83"/>
      <c r="I43" s="83"/>
    </row>
    <row r="44" spans="2:9" x14ac:dyDescent="0.25">
      <c r="B44" s="123" t="s">
        <v>135</v>
      </c>
      <c r="C44" s="128">
        <v>0.99</v>
      </c>
      <c r="D44" s="22" t="s">
        <v>120</v>
      </c>
      <c r="E44" s="77"/>
      <c r="F44" s="78" t="s">
        <v>115</v>
      </c>
      <c r="G44" s="101">
        <f>C49</f>
        <v>11177.47</v>
      </c>
      <c r="H44" s="83"/>
      <c r="I44" s="83"/>
    </row>
    <row r="45" spans="2:9" x14ac:dyDescent="0.25">
      <c r="B45" s="125" t="s">
        <v>50</v>
      </c>
      <c r="C45" s="128">
        <v>600</v>
      </c>
      <c r="D45" s="22" t="s">
        <v>122</v>
      </c>
      <c r="E45" s="77"/>
      <c r="F45" s="96" t="s">
        <v>116</v>
      </c>
      <c r="G45" s="101">
        <f>C50</f>
        <v>12099.33</v>
      </c>
      <c r="H45" s="84"/>
      <c r="I45" s="83"/>
    </row>
    <row r="46" spans="2:9" x14ac:dyDescent="0.25">
      <c r="B46" s="127" t="s">
        <v>61</v>
      </c>
      <c r="C46" s="128">
        <v>101000</v>
      </c>
      <c r="D46" s="22" t="s">
        <v>122</v>
      </c>
      <c r="E46" s="79"/>
      <c r="F46" s="78" t="s">
        <v>2</v>
      </c>
      <c r="G46" s="101">
        <f>C47</f>
        <v>936.12</v>
      </c>
      <c r="H46" s="83"/>
      <c r="I46" s="83"/>
    </row>
    <row r="47" spans="2:9" x14ac:dyDescent="0.25">
      <c r="B47" s="125" t="s">
        <v>2</v>
      </c>
      <c r="C47" s="128">
        <v>936.12</v>
      </c>
      <c r="D47" s="22" t="s">
        <v>121</v>
      </c>
      <c r="E47" s="77"/>
      <c r="F47" s="78" t="s">
        <v>46</v>
      </c>
      <c r="G47" s="101">
        <f>C51</f>
        <v>49000</v>
      </c>
      <c r="H47" s="83"/>
      <c r="I47" s="83"/>
    </row>
    <row r="48" spans="2:9" x14ac:dyDescent="0.25">
      <c r="B48" s="123" t="s">
        <v>44</v>
      </c>
      <c r="C48" s="128">
        <v>-121592.16</v>
      </c>
      <c r="D48" s="22" t="s">
        <v>121</v>
      </c>
      <c r="E48" s="77"/>
      <c r="F48" s="78" t="s">
        <v>13</v>
      </c>
      <c r="G48" s="101">
        <f>C52</f>
        <v>44032.01</v>
      </c>
      <c r="H48" s="83"/>
      <c r="I48" s="83"/>
    </row>
    <row r="49" spans="2:9" x14ac:dyDescent="0.25">
      <c r="B49" s="126" t="s">
        <v>115</v>
      </c>
      <c r="C49" s="128">
        <v>11177.47</v>
      </c>
      <c r="D49" s="22" t="s">
        <v>121</v>
      </c>
      <c r="E49" s="79"/>
      <c r="F49" s="85" t="s">
        <v>34</v>
      </c>
      <c r="G49" s="102">
        <f>SUM(G42:G48)</f>
        <v>117255.76000000001</v>
      </c>
      <c r="H49" s="83"/>
      <c r="I49" s="83"/>
    </row>
    <row r="50" spans="2:9" x14ac:dyDescent="0.25">
      <c r="B50" s="126" t="s">
        <v>116</v>
      </c>
      <c r="C50" s="128">
        <v>12099.33</v>
      </c>
      <c r="D50" s="22" t="s">
        <v>121</v>
      </c>
      <c r="E50" s="77"/>
      <c r="F50" s="85"/>
      <c r="G50" s="102"/>
      <c r="H50" s="83"/>
      <c r="I50" s="83"/>
    </row>
    <row r="51" spans="2:9" ht="14.45" customHeight="1" x14ac:dyDescent="0.25">
      <c r="B51" s="127" t="s">
        <v>46</v>
      </c>
      <c r="C51" s="128">
        <v>49000</v>
      </c>
      <c r="D51" s="22" t="s">
        <v>121</v>
      </c>
      <c r="E51" s="79"/>
      <c r="F51" s="117"/>
      <c r="G51" s="131"/>
      <c r="H51" s="83"/>
      <c r="I51" s="83"/>
    </row>
    <row r="52" spans="2:9" x14ac:dyDescent="0.25">
      <c r="B52" s="127" t="s">
        <v>119</v>
      </c>
      <c r="C52" s="128">
        <v>44032.01</v>
      </c>
      <c r="D52" s="22" t="s">
        <v>121</v>
      </c>
      <c r="E52" s="117"/>
      <c r="F52" s="117"/>
      <c r="G52" s="131"/>
      <c r="H52" s="83"/>
      <c r="I52" s="83"/>
    </row>
    <row r="53" spans="2:9" x14ac:dyDescent="0.25">
      <c r="B53" s="87" t="s">
        <v>34</v>
      </c>
      <c r="C53" s="86">
        <f>SUM(C42:C52)</f>
        <v>117255.76000000001</v>
      </c>
      <c r="D53" s="80"/>
      <c r="E53" s="118"/>
      <c r="F53" s="118"/>
      <c r="G53" s="119"/>
      <c r="H53" s="83"/>
      <c r="I53" s="83"/>
    </row>
    <row r="54" spans="2:9" x14ac:dyDescent="0.25">
      <c r="H54" s="83"/>
      <c r="I54" s="83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3"/>
  <sheetViews>
    <sheetView workbookViewId="0">
      <pane ySplit="2" topLeftCell="A3" activePane="bottomLeft" state="frozen"/>
      <selection pane="bottomLeft" activeCell="A20" sqref="A20:B22"/>
    </sheetView>
  </sheetViews>
  <sheetFormatPr defaultColWidth="8.85546875" defaultRowHeight="15" x14ac:dyDescent="0.25"/>
  <cols>
    <col min="1" max="1" width="28" style="36" bestFit="1" customWidth="1"/>
    <col min="2" max="2" width="19.140625" style="46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41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41" bestFit="1" customWidth="1"/>
    <col min="14" max="16" width="8.85546875" style="36"/>
    <col min="17" max="17" width="8.85546875" style="46"/>
    <col min="18" max="16384" width="8.85546875" style="36"/>
  </cols>
  <sheetData>
    <row r="1" spans="1:13" s="35" customFormat="1" ht="18.75" x14ac:dyDescent="0.3">
      <c r="A1" s="28" t="s">
        <v>62</v>
      </c>
      <c r="B1" s="91">
        <f>B332-G332</f>
        <v>19781.300000000396</v>
      </c>
      <c r="C1" s="104" t="s">
        <v>112</v>
      </c>
      <c r="G1" s="50"/>
      <c r="H1" s="50"/>
      <c r="M1" s="50"/>
    </row>
    <row r="2" spans="1:13" ht="30" x14ac:dyDescent="0.25">
      <c r="A2" s="51" t="s">
        <v>66</v>
      </c>
      <c r="B2" s="162">
        <v>19781.3</v>
      </c>
      <c r="C2" s="122">
        <v>45078</v>
      </c>
      <c r="D2" s="103"/>
    </row>
    <row r="4" spans="1:13" ht="45" x14ac:dyDescent="0.25">
      <c r="A4" s="35" t="s">
        <v>63</v>
      </c>
      <c r="B4" s="49" t="s">
        <v>51</v>
      </c>
      <c r="C4" s="34" t="s">
        <v>123</v>
      </c>
      <c r="D4" s="34"/>
      <c r="E4" s="35"/>
      <c r="F4" s="35" t="s">
        <v>65</v>
      </c>
      <c r="G4" s="49" t="s">
        <v>64</v>
      </c>
      <c r="H4" s="59" t="s">
        <v>70</v>
      </c>
      <c r="I4" s="35"/>
      <c r="J4" s="35" t="s">
        <v>71</v>
      </c>
      <c r="K4" s="49" t="s">
        <v>72</v>
      </c>
      <c r="L4" s="52" t="s">
        <v>67</v>
      </c>
      <c r="M4" s="50" t="s">
        <v>73</v>
      </c>
    </row>
    <row r="5" spans="1:13" x14ac:dyDescent="0.25">
      <c r="A5" s="72" t="s">
        <v>78</v>
      </c>
      <c r="B5" s="73">
        <v>8354.82</v>
      </c>
      <c r="C5" s="74">
        <v>44927</v>
      </c>
      <c r="D5" s="74"/>
      <c r="F5" s="103" t="s">
        <v>143</v>
      </c>
      <c r="G5" s="20">
        <v>1281.68</v>
      </c>
      <c r="H5" s="5">
        <v>44928.641631944447</v>
      </c>
      <c r="I5" s="103"/>
      <c r="J5" s="103" t="s">
        <v>144</v>
      </c>
      <c r="K5" s="20">
        <v>1281.68</v>
      </c>
      <c r="L5" s="20">
        <v>0</v>
      </c>
      <c r="M5" s="5">
        <v>44928</v>
      </c>
    </row>
    <row r="6" spans="1:13" x14ac:dyDescent="0.25">
      <c r="A6" s="36" t="s">
        <v>132</v>
      </c>
      <c r="B6" s="46">
        <v>90000</v>
      </c>
      <c r="C6" s="21">
        <v>44928</v>
      </c>
      <c r="F6" s="103" t="s">
        <v>145</v>
      </c>
      <c r="G6" s="20">
        <v>1954.68</v>
      </c>
      <c r="H6" s="5">
        <v>44928.671226851853</v>
      </c>
      <c r="I6" s="103"/>
      <c r="J6" s="103" t="s">
        <v>144</v>
      </c>
      <c r="K6" s="20">
        <v>1954.68</v>
      </c>
      <c r="L6" s="20">
        <v>0</v>
      </c>
      <c r="M6" s="5">
        <v>44928</v>
      </c>
    </row>
    <row r="7" spans="1:13" x14ac:dyDescent="0.25">
      <c r="A7" s="36" t="s">
        <v>129</v>
      </c>
      <c r="B7" s="46">
        <v>100000</v>
      </c>
      <c r="C7" s="21">
        <v>44936</v>
      </c>
      <c r="F7" s="103" t="s">
        <v>146</v>
      </c>
      <c r="G7" s="20">
        <v>25630.01</v>
      </c>
      <c r="H7" s="5">
        <v>44928.672233796293</v>
      </c>
      <c r="I7" s="103"/>
      <c r="J7" s="103" t="s">
        <v>147</v>
      </c>
      <c r="K7" s="20">
        <v>25630.01</v>
      </c>
      <c r="L7" s="20">
        <v>0</v>
      </c>
      <c r="M7" s="5">
        <v>44928</v>
      </c>
    </row>
    <row r="8" spans="1:13" x14ac:dyDescent="0.25">
      <c r="A8" s="36" t="s">
        <v>130</v>
      </c>
      <c r="B8" s="46">
        <v>115000</v>
      </c>
      <c r="C8" s="21">
        <v>44938</v>
      </c>
      <c r="F8" s="103" t="s">
        <v>148</v>
      </c>
      <c r="G8" s="20">
        <v>265.05</v>
      </c>
      <c r="H8" s="5">
        <v>44928.672638888886</v>
      </c>
      <c r="I8" s="103"/>
      <c r="J8" s="103" t="s">
        <v>147</v>
      </c>
      <c r="K8" s="20">
        <v>265.05</v>
      </c>
      <c r="L8" s="20">
        <v>0</v>
      </c>
      <c r="M8" s="5">
        <v>44928</v>
      </c>
    </row>
    <row r="9" spans="1:13" x14ac:dyDescent="0.25">
      <c r="A9" s="45" t="s">
        <v>141</v>
      </c>
      <c r="B9" s="46">
        <v>50000</v>
      </c>
      <c r="C9" s="21">
        <v>44957</v>
      </c>
      <c r="F9" s="103" t="s">
        <v>149</v>
      </c>
      <c r="G9" s="20">
        <v>1953.31</v>
      </c>
      <c r="H9" s="5">
        <v>44928.673020833332</v>
      </c>
      <c r="I9" s="103"/>
      <c r="J9" s="103" t="s">
        <v>150</v>
      </c>
      <c r="K9" s="20">
        <v>1953.31</v>
      </c>
      <c r="L9" s="20">
        <v>0</v>
      </c>
      <c r="M9" s="5">
        <v>44928</v>
      </c>
    </row>
    <row r="10" spans="1:13" x14ac:dyDescent="0.25">
      <c r="A10" s="36" t="s">
        <v>276</v>
      </c>
      <c r="B10" s="163">
        <v>24000</v>
      </c>
      <c r="C10" s="5">
        <v>44971</v>
      </c>
      <c r="F10" s="103" t="s">
        <v>151</v>
      </c>
      <c r="G10" s="20">
        <v>380.67</v>
      </c>
      <c r="H10" s="5">
        <v>44928.673275462963</v>
      </c>
      <c r="I10" s="103"/>
      <c r="J10" s="103" t="s">
        <v>152</v>
      </c>
      <c r="K10" s="20">
        <v>380.67</v>
      </c>
      <c r="L10" s="20">
        <v>0</v>
      </c>
      <c r="M10" s="5">
        <v>44928</v>
      </c>
    </row>
    <row r="11" spans="1:13" x14ac:dyDescent="0.25">
      <c r="A11" s="36" t="s">
        <v>277</v>
      </c>
      <c r="B11" s="163">
        <v>80000</v>
      </c>
      <c r="C11" s="5">
        <v>44980</v>
      </c>
      <c r="F11" s="103" t="s">
        <v>153</v>
      </c>
      <c r="G11" s="20">
        <v>3031.58</v>
      </c>
      <c r="H11" s="5">
        <v>44928.673703703702</v>
      </c>
      <c r="I11" s="103"/>
      <c r="J11" s="103" t="s">
        <v>150</v>
      </c>
      <c r="K11" s="20">
        <v>3031.58</v>
      </c>
      <c r="L11" s="20">
        <v>0</v>
      </c>
      <c r="M11" s="5">
        <v>44928</v>
      </c>
    </row>
    <row r="12" spans="1:13" x14ac:dyDescent="0.25">
      <c r="B12" s="46">
        <v>23.29</v>
      </c>
      <c r="C12" s="21">
        <v>44991</v>
      </c>
      <c r="F12" s="103" t="s">
        <v>154</v>
      </c>
      <c r="G12" s="20">
        <v>308.86</v>
      </c>
      <c r="H12" s="5">
        <v>44928.67423611111</v>
      </c>
      <c r="I12" s="103"/>
      <c r="J12" s="103" t="s">
        <v>152</v>
      </c>
      <c r="K12" s="20">
        <v>308.86</v>
      </c>
      <c r="L12" s="20">
        <v>0</v>
      </c>
      <c r="M12" s="5">
        <v>44928</v>
      </c>
    </row>
    <row r="13" spans="1:13" x14ac:dyDescent="0.25">
      <c r="A13" s="36" t="s">
        <v>379</v>
      </c>
      <c r="B13" s="46">
        <v>75000</v>
      </c>
      <c r="C13" s="21">
        <v>45015</v>
      </c>
      <c r="F13" s="103" t="s">
        <v>155</v>
      </c>
      <c r="G13" s="20">
        <v>6723.46</v>
      </c>
      <c r="H13" s="5">
        <v>44928.683125000003</v>
      </c>
      <c r="I13" s="103"/>
      <c r="J13" s="103" t="s">
        <v>156</v>
      </c>
      <c r="K13" s="20">
        <v>6723.46</v>
      </c>
      <c r="L13" s="20">
        <v>0</v>
      </c>
      <c r="M13" s="5">
        <v>44928</v>
      </c>
    </row>
    <row r="14" spans="1:13" x14ac:dyDescent="0.25">
      <c r="B14" s="46">
        <v>9.99</v>
      </c>
      <c r="C14" s="5">
        <v>45022</v>
      </c>
      <c r="F14" s="103" t="s">
        <v>157</v>
      </c>
      <c r="G14" s="20">
        <v>3862.89</v>
      </c>
      <c r="H14" s="5">
        <v>44928.683622685188</v>
      </c>
      <c r="I14" s="103"/>
      <c r="J14" s="103" t="s">
        <v>156</v>
      </c>
      <c r="K14" s="20">
        <v>3862.89</v>
      </c>
      <c r="L14" s="20">
        <v>0</v>
      </c>
      <c r="M14" s="5">
        <v>44928</v>
      </c>
    </row>
    <row r="15" spans="1:13" x14ac:dyDescent="0.25">
      <c r="B15" s="46">
        <v>9.99</v>
      </c>
      <c r="C15" s="5">
        <v>45022</v>
      </c>
      <c r="F15" s="103" t="s">
        <v>158</v>
      </c>
      <c r="G15" s="20">
        <v>4735.68</v>
      </c>
      <c r="H15" s="5">
        <v>44928.684571759259</v>
      </c>
      <c r="I15" s="103"/>
      <c r="J15" s="103" t="s">
        <v>159</v>
      </c>
      <c r="K15" s="20">
        <v>4735.68</v>
      </c>
      <c r="L15" s="20">
        <v>0</v>
      </c>
      <c r="M15" s="5">
        <v>44928</v>
      </c>
    </row>
    <row r="16" spans="1:13" x14ac:dyDescent="0.25">
      <c r="B16" s="46">
        <v>106.64</v>
      </c>
      <c r="C16" s="5">
        <v>45033</v>
      </c>
      <c r="F16" s="103" t="s">
        <v>160</v>
      </c>
      <c r="G16" s="20">
        <v>19166.830000000002</v>
      </c>
      <c r="H16" s="5">
        <v>44928.685254629629</v>
      </c>
      <c r="I16" s="103"/>
      <c r="J16" s="103" t="s">
        <v>161</v>
      </c>
      <c r="K16" s="20">
        <v>19166.830000000002</v>
      </c>
      <c r="L16" s="20">
        <v>0</v>
      </c>
      <c r="M16" s="5">
        <v>44928</v>
      </c>
    </row>
    <row r="17" spans="1:13" x14ac:dyDescent="0.25">
      <c r="B17" s="46">
        <v>7.98</v>
      </c>
      <c r="C17" s="5">
        <v>45040</v>
      </c>
      <c r="F17" s="103" t="s">
        <v>162</v>
      </c>
      <c r="G17" s="20">
        <v>1136.94</v>
      </c>
      <c r="H17" s="5">
        <v>44928.685717592591</v>
      </c>
      <c r="I17" s="103"/>
      <c r="J17" s="103" t="s">
        <v>161</v>
      </c>
      <c r="K17" s="20">
        <v>1136.94</v>
      </c>
      <c r="L17" s="20">
        <v>0</v>
      </c>
      <c r="M17" s="5">
        <v>44928</v>
      </c>
    </row>
    <row r="18" spans="1:13" x14ac:dyDescent="0.25">
      <c r="A18" s="36" t="s">
        <v>434</v>
      </c>
      <c r="B18" s="46">
        <v>80000</v>
      </c>
      <c r="C18" s="21">
        <v>45041</v>
      </c>
      <c r="F18" s="103" t="s">
        <v>163</v>
      </c>
      <c r="G18" s="20">
        <v>375.22</v>
      </c>
      <c r="H18" s="5">
        <v>44928.686655092592</v>
      </c>
      <c r="I18" s="103"/>
      <c r="J18" s="103" t="s">
        <v>164</v>
      </c>
      <c r="K18" s="20">
        <v>375.22</v>
      </c>
      <c r="L18" s="20">
        <v>0</v>
      </c>
      <c r="M18" s="5">
        <v>44928</v>
      </c>
    </row>
    <row r="19" spans="1:13" x14ac:dyDescent="0.25">
      <c r="B19" s="46">
        <v>832.96</v>
      </c>
      <c r="C19" s="21">
        <v>45055</v>
      </c>
      <c r="F19" s="103" t="s">
        <v>165</v>
      </c>
      <c r="G19" s="20">
        <v>344.95</v>
      </c>
      <c r="H19" s="5">
        <v>44928.686979166669</v>
      </c>
      <c r="I19" s="103"/>
      <c r="J19" s="103" t="s">
        <v>166</v>
      </c>
      <c r="K19" s="20">
        <v>344.95</v>
      </c>
      <c r="L19" s="20">
        <v>0</v>
      </c>
      <c r="M19" s="5">
        <v>44928</v>
      </c>
    </row>
    <row r="20" spans="1:13" x14ac:dyDescent="0.25">
      <c r="A20" s="45" t="s">
        <v>544</v>
      </c>
      <c r="B20" s="46">
        <v>10000</v>
      </c>
      <c r="C20" s="21">
        <v>45058</v>
      </c>
      <c r="F20" s="103" t="s">
        <v>167</v>
      </c>
      <c r="G20" s="20">
        <v>370.17</v>
      </c>
      <c r="H20" s="5">
        <v>44928.687256944446</v>
      </c>
      <c r="I20" s="103"/>
      <c r="J20" s="103" t="s">
        <v>168</v>
      </c>
      <c r="K20" s="20">
        <v>370.17</v>
      </c>
      <c r="L20" s="20">
        <v>0</v>
      </c>
      <c r="M20" s="5">
        <v>44928</v>
      </c>
    </row>
    <row r="21" spans="1:13" x14ac:dyDescent="0.25">
      <c r="A21" s="45" t="s">
        <v>545</v>
      </c>
      <c r="B21" s="46">
        <v>10000</v>
      </c>
      <c r="C21" s="21">
        <v>45058</v>
      </c>
      <c r="F21" s="103"/>
      <c r="G21" s="103">
        <v>0</v>
      </c>
      <c r="H21" s="5"/>
      <c r="I21" s="103"/>
      <c r="J21" s="103" t="s">
        <v>169</v>
      </c>
      <c r="K21" s="20">
        <v>0</v>
      </c>
      <c r="L21" s="20">
        <v>0</v>
      </c>
      <c r="M21" s="5">
        <v>44928</v>
      </c>
    </row>
    <row r="22" spans="1:13" x14ac:dyDescent="0.25">
      <c r="A22" s="36" t="s">
        <v>546</v>
      </c>
      <c r="B22" s="46">
        <v>75000</v>
      </c>
      <c r="C22" s="21">
        <v>45061</v>
      </c>
      <c r="F22" s="103"/>
      <c r="G22" s="103">
        <v>0</v>
      </c>
      <c r="H22" s="5"/>
      <c r="I22" s="103"/>
      <c r="J22" s="103" t="s">
        <v>170</v>
      </c>
      <c r="K22" s="20">
        <v>0</v>
      </c>
      <c r="L22" s="20">
        <v>0</v>
      </c>
      <c r="M22" s="5">
        <v>44928</v>
      </c>
    </row>
    <row r="23" spans="1:13" x14ac:dyDescent="0.25">
      <c r="B23" s="46">
        <v>1604.03</v>
      </c>
      <c r="C23" s="21">
        <v>45071</v>
      </c>
      <c r="F23" s="103" t="s">
        <v>171</v>
      </c>
      <c r="G23" s="20">
        <v>3756.3</v>
      </c>
      <c r="H23" s="5">
        <v>44929.172581018516</v>
      </c>
      <c r="I23" s="103"/>
      <c r="J23" s="103" t="s">
        <v>172</v>
      </c>
      <c r="K23" s="20">
        <v>3756.3</v>
      </c>
      <c r="L23" s="20">
        <v>0</v>
      </c>
      <c r="M23" s="5">
        <v>44929</v>
      </c>
    </row>
    <row r="24" spans="1:13" x14ac:dyDescent="0.25">
      <c r="B24"/>
      <c r="F24" s="103" t="s">
        <v>173</v>
      </c>
      <c r="G24" s="20">
        <v>3984.32</v>
      </c>
      <c r="H24" s="5">
        <v>44929.76054398148</v>
      </c>
      <c r="I24" s="103"/>
      <c r="J24" s="103" t="s">
        <v>174</v>
      </c>
      <c r="K24" s="20">
        <v>3984.32</v>
      </c>
      <c r="L24" s="20">
        <v>0</v>
      </c>
      <c r="M24" s="5">
        <v>44929</v>
      </c>
    </row>
    <row r="25" spans="1:13" x14ac:dyDescent="0.25">
      <c r="B25"/>
      <c r="F25" s="103" t="s">
        <v>175</v>
      </c>
      <c r="G25" s="20">
        <v>910.46</v>
      </c>
      <c r="H25" s="5">
        <v>44932.475358796299</v>
      </c>
      <c r="I25" s="103"/>
      <c r="J25" s="103" t="s">
        <v>144</v>
      </c>
      <c r="K25" s="20">
        <v>910.46</v>
      </c>
      <c r="L25" s="20">
        <v>0</v>
      </c>
      <c r="M25" s="5">
        <v>44932</v>
      </c>
    </row>
    <row r="26" spans="1:13" x14ac:dyDescent="0.25">
      <c r="B26"/>
      <c r="F26" s="103" t="s">
        <v>176</v>
      </c>
      <c r="G26" s="20">
        <v>2052.5</v>
      </c>
      <c r="H26" s="5">
        <v>44932.475810185184</v>
      </c>
      <c r="I26" s="103"/>
      <c r="J26" s="103" t="s">
        <v>150</v>
      </c>
      <c r="K26" s="20">
        <v>2052.5</v>
      </c>
      <c r="L26" s="20">
        <v>0</v>
      </c>
      <c r="M26" s="5">
        <v>44932</v>
      </c>
    </row>
    <row r="27" spans="1:13" x14ac:dyDescent="0.25">
      <c r="B27"/>
      <c r="F27" s="103" t="s">
        <v>177</v>
      </c>
      <c r="G27" s="20">
        <v>1835.13</v>
      </c>
      <c r="H27" s="5">
        <v>44932.495625000003</v>
      </c>
      <c r="I27" s="103"/>
      <c r="J27" s="103" t="s">
        <v>161</v>
      </c>
      <c r="K27" s="20">
        <v>1835.13</v>
      </c>
      <c r="L27" s="20">
        <v>0</v>
      </c>
      <c r="M27" s="5">
        <v>44932</v>
      </c>
    </row>
    <row r="28" spans="1:13" x14ac:dyDescent="0.25">
      <c r="B28"/>
      <c r="F28" s="103" t="s">
        <v>178</v>
      </c>
      <c r="G28" s="20">
        <v>4301.72</v>
      </c>
      <c r="H28" s="5">
        <v>44932.496331018519</v>
      </c>
      <c r="I28" s="103"/>
      <c r="J28" s="103" t="s">
        <v>156</v>
      </c>
      <c r="K28" s="20">
        <v>4301.72</v>
      </c>
      <c r="L28" s="20">
        <v>0</v>
      </c>
      <c r="M28" s="5">
        <v>44932</v>
      </c>
    </row>
    <row r="29" spans="1:13" x14ac:dyDescent="0.25">
      <c r="B29"/>
      <c r="F29" s="103" t="s">
        <v>179</v>
      </c>
      <c r="G29" s="20">
        <v>3072.55</v>
      </c>
      <c r="H29" s="5">
        <v>44932.49726851852</v>
      </c>
      <c r="I29" s="103"/>
      <c r="J29" s="103" t="s">
        <v>147</v>
      </c>
      <c r="K29" s="20">
        <v>3072.55</v>
      </c>
      <c r="L29" s="20">
        <v>0</v>
      </c>
      <c r="M29" s="5">
        <v>44932</v>
      </c>
    </row>
    <row r="30" spans="1:13" x14ac:dyDescent="0.25">
      <c r="B30"/>
      <c r="F30" s="103" t="s">
        <v>180</v>
      </c>
      <c r="G30" s="20">
        <v>804.07</v>
      </c>
      <c r="H30" s="5">
        <v>44932.497627314813</v>
      </c>
      <c r="I30" s="103"/>
      <c r="J30" s="103" t="s">
        <v>152</v>
      </c>
      <c r="K30" s="20">
        <v>804.07</v>
      </c>
      <c r="L30" s="20">
        <v>0</v>
      </c>
      <c r="M30" s="5">
        <v>44932</v>
      </c>
    </row>
    <row r="31" spans="1:13" x14ac:dyDescent="0.25">
      <c r="B31"/>
      <c r="F31" s="103" t="s">
        <v>181</v>
      </c>
      <c r="G31" s="20">
        <v>1025</v>
      </c>
      <c r="H31" s="5">
        <v>44935.168958333335</v>
      </c>
      <c r="I31" s="103"/>
      <c r="J31" s="103" t="s">
        <v>182</v>
      </c>
      <c r="K31" s="20">
        <v>1025</v>
      </c>
      <c r="L31" s="20">
        <v>0</v>
      </c>
      <c r="M31" s="5">
        <v>44935</v>
      </c>
    </row>
    <row r="32" spans="1:13" x14ac:dyDescent="0.25">
      <c r="B32"/>
      <c r="F32" s="103" t="s">
        <v>183</v>
      </c>
      <c r="G32" s="20">
        <v>143.97</v>
      </c>
      <c r="H32" s="5">
        <v>44935.523784722223</v>
      </c>
      <c r="I32" s="103"/>
      <c r="J32" s="103" t="s">
        <v>184</v>
      </c>
      <c r="K32" s="20">
        <v>143.97</v>
      </c>
      <c r="L32" s="20">
        <v>0</v>
      </c>
      <c r="M32" s="5">
        <v>44935</v>
      </c>
    </row>
    <row r="33" spans="2:13" x14ac:dyDescent="0.25">
      <c r="B33"/>
      <c r="F33" s="103" t="s">
        <v>185</v>
      </c>
      <c r="G33" s="20">
        <v>5118.29</v>
      </c>
      <c r="H33" s="5">
        <v>44936.164884259262</v>
      </c>
      <c r="I33" s="103"/>
      <c r="J33" s="103" t="s">
        <v>186</v>
      </c>
      <c r="K33" s="20">
        <v>5118.29</v>
      </c>
      <c r="L33" s="20">
        <v>0</v>
      </c>
      <c r="M33" s="5">
        <v>44936</v>
      </c>
    </row>
    <row r="34" spans="2:13" x14ac:dyDescent="0.25">
      <c r="B34"/>
      <c r="F34" s="103" t="s">
        <v>187</v>
      </c>
      <c r="G34" s="20">
        <v>4142.9399999999996</v>
      </c>
      <c r="H34" s="5">
        <v>44936.441516203704</v>
      </c>
      <c r="I34" s="103"/>
      <c r="J34" s="103" t="s">
        <v>174</v>
      </c>
      <c r="K34" s="20">
        <v>4142.9399999999996</v>
      </c>
      <c r="L34" s="20">
        <v>0</v>
      </c>
      <c r="M34" s="5">
        <v>44936</v>
      </c>
    </row>
    <row r="35" spans="2:13" x14ac:dyDescent="0.25">
      <c r="B35"/>
      <c r="F35" s="103" t="s">
        <v>188</v>
      </c>
      <c r="G35" s="20">
        <v>179.44</v>
      </c>
      <c r="H35" s="5">
        <v>44936.442743055559</v>
      </c>
      <c r="I35" s="103"/>
      <c r="J35" s="103" t="s">
        <v>184</v>
      </c>
      <c r="K35" s="20">
        <v>179.44</v>
      </c>
      <c r="L35" s="20">
        <v>0</v>
      </c>
      <c r="M35" s="5">
        <v>44936</v>
      </c>
    </row>
    <row r="36" spans="2:13" x14ac:dyDescent="0.25">
      <c r="B36"/>
      <c r="F36" s="103" t="s">
        <v>189</v>
      </c>
      <c r="G36" s="20">
        <v>47496.22</v>
      </c>
      <c r="H36" s="5">
        <v>44936.452592592592</v>
      </c>
      <c r="I36" s="103"/>
      <c r="J36" s="103" t="s">
        <v>144</v>
      </c>
      <c r="K36" s="20">
        <v>47496.22</v>
      </c>
      <c r="L36" s="20">
        <v>0</v>
      </c>
      <c r="M36" s="5">
        <v>44936</v>
      </c>
    </row>
    <row r="37" spans="2:13" x14ac:dyDescent="0.25">
      <c r="B37"/>
      <c r="F37" s="103" t="s">
        <v>190</v>
      </c>
      <c r="G37" s="20">
        <v>1566.9</v>
      </c>
      <c r="H37" s="5">
        <v>44936.453043981484</v>
      </c>
      <c r="I37" s="103"/>
      <c r="J37" s="103" t="s">
        <v>150</v>
      </c>
      <c r="K37" s="20">
        <v>1566.9</v>
      </c>
      <c r="L37" s="20">
        <v>0</v>
      </c>
      <c r="M37" s="5">
        <v>44936</v>
      </c>
    </row>
    <row r="38" spans="2:13" x14ac:dyDescent="0.25">
      <c r="B38"/>
      <c r="F38" s="103" t="s">
        <v>191</v>
      </c>
      <c r="G38" s="20">
        <v>1326.41</v>
      </c>
      <c r="H38" s="5">
        <v>44938.937118055554</v>
      </c>
      <c r="I38" s="103"/>
      <c r="J38" s="103" t="s">
        <v>147</v>
      </c>
      <c r="K38" s="20">
        <v>1326.41</v>
      </c>
      <c r="L38" s="20">
        <v>0</v>
      </c>
      <c r="M38" s="5">
        <v>44938</v>
      </c>
    </row>
    <row r="39" spans="2:13" x14ac:dyDescent="0.25">
      <c r="B39"/>
      <c r="F39" s="103" t="s">
        <v>192</v>
      </c>
      <c r="G39" s="20">
        <v>4769.7</v>
      </c>
      <c r="H39" s="5">
        <v>44938.937534722223</v>
      </c>
      <c r="I39" s="103"/>
      <c r="J39" s="103" t="s">
        <v>156</v>
      </c>
      <c r="K39" s="20">
        <v>4769.7</v>
      </c>
      <c r="L39" s="20">
        <v>0</v>
      </c>
      <c r="M39" s="5">
        <v>44938</v>
      </c>
    </row>
    <row r="40" spans="2:13" x14ac:dyDescent="0.25">
      <c r="B40"/>
      <c r="F40" s="103" t="s">
        <v>193</v>
      </c>
      <c r="G40" s="20">
        <v>606.88</v>
      </c>
      <c r="H40" s="5">
        <v>44938.937835648147</v>
      </c>
      <c r="I40" s="103"/>
      <c r="J40" s="103" t="s">
        <v>152</v>
      </c>
      <c r="K40" s="20">
        <v>606.88</v>
      </c>
      <c r="L40" s="20">
        <v>0</v>
      </c>
      <c r="M40" s="5">
        <v>44938</v>
      </c>
    </row>
    <row r="41" spans="2:13" x14ac:dyDescent="0.25">
      <c r="B41"/>
      <c r="F41" s="103" t="s">
        <v>194</v>
      </c>
      <c r="G41" s="20">
        <v>114383.3</v>
      </c>
      <c r="H41" s="5">
        <v>44938.943680555552</v>
      </c>
      <c r="I41" s="103"/>
      <c r="J41" s="103" t="s">
        <v>174</v>
      </c>
      <c r="K41" s="20">
        <v>114383.3</v>
      </c>
      <c r="L41" s="20">
        <v>0</v>
      </c>
      <c r="M41" s="5">
        <v>44938</v>
      </c>
    </row>
    <row r="42" spans="2:13" x14ac:dyDescent="0.25">
      <c r="B42"/>
      <c r="F42" s="103" t="s">
        <v>195</v>
      </c>
      <c r="G42" s="20">
        <v>1020.42</v>
      </c>
      <c r="H42" s="5">
        <v>44938.97729166667</v>
      </c>
      <c r="I42" s="103"/>
      <c r="J42" s="103" t="s">
        <v>161</v>
      </c>
      <c r="K42" s="20">
        <v>1020.42</v>
      </c>
      <c r="L42" s="20">
        <v>0</v>
      </c>
      <c r="M42" s="5">
        <v>44938</v>
      </c>
    </row>
    <row r="43" spans="2:13" x14ac:dyDescent="0.25">
      <c r="B43"/>
      <c r="F43" s="103" t="s">
        <v>196</v>
      </c>
      <c r="G43" s="20">
        <v>179.95</v>
      </c>
      <c r="H43" s="5">
        <v>44938.978171296294</v>
      </c>
      <c r="I43" s="103"/>
      <c r="J43" s="103" t="s">
        <v>197</v>
      </c>
      <c r="K43" s="20">
        <v>179.95</v>
      </c>
      <c r="L43" s="20">
        <v>0</v>
      </c>
      <c r="M43" s="5">
        <v>44938</v>
      </c>
    </row>
    <row r="44" spans="2:13" x14ac:dyDescent="0.25">
      <c r="B44"/>
      <c r="F44" s="103"/>
      <c r="G44" s="103">
        <v>0</v>
      </c>
      <c r="H44" s="5"/>
      <c r="I44" s="103"/>
      <c r="J44" s="103" t="s">
        <v>198</v>
      </c>
      <c r="K44" s="20">
        <v>0</v>
      </c>
      <c r="L44" s="20">
        <v>2286.4299999999998</v>
      </c>
      <c r="M44" s="5">
        <v>44938</v>
      </c>
    </row>
    <row r="45" spans="2:13" x14ac:dyDescent="0.25">
      <c r="B45"/>
      <c r="F45" s="103"/>
      <c r="G45" s="103">
        <v>0</v>
      </c>
      <c r="H45" s="5"/>
      <c r="I45" s="103"/>
      <c r="J45" s="103" t="s">
        <v>199</v>
      </c>
      <c r="K45" s="20">
        <v>0</v>
      </c>
      <c r="L45" s="20">
        <v>838.15</v>
      </c>
      <c r="M45" s="5">
        <v>44938</v>
      </c>
    </row>
    <row r="46" spans="2:13" x14ac:dyDescent="0.25">
      <c r="B46"/>
      <c r="F46" s="103" t="s">
        <v>200</v>
      </c>
      <c r="G46" s="20">
        <v>1463.66</v>
      </c>
      <c r="H46" s="5">
        <v>44939.400370370371</v>
      </c>
      <c r="I46" s="103"/>
      <c r="J46" s="103" t="s">
        <v>144</v>
      </c>
      <c r="K46" s="20">
        <v>1463.66</v>
      </c>
      <c r="L46" s="20">
        <v>0</v>
      </c>
      <c r="M46" s="5">
        <v>44939</v>
      </c>
    </row>
    <row r="47" spans="2:13" x14ac:dyDescent="0.25">
      <c r="B47"/>
      <c r="F47" s="103" t="s">
        <v>201</v>
      </c>
      <c r="G47" s="20">
        <v>868.91</v>
      </c>
      <c r="H47" s="5">
        <v>44939.400810185187</v>
      </c>
      <c r="I47" s="103"/>
      <c r="J47" s="103" t="s">
        <v>150</v>
      </c>
      <c r="K47" s="20">
        <v>868.91</v>
      </c>
      <c r="L47" s="20">
        <v>0</v>
      </c>
      <c r="M47" s="5">
        <v>44939</v>
      </c>
    </row>
    <row r="48" spans="2:13" x14ac:dyDescent="0.25">
      <c r="B48"/>
      <c r="F48" s="103" t="s">
        <v>202</v>
      </c>
      <c r="G48" s="20">
        <v>1537.74</v>
      </c>
      <c r="H48" s="5">
        <v>44942.53266203704</v>
      </c>
      <c r="I48" s="103"/>
      <c r="J48" s="103" t="s">
        <v>144</v>
      </c>
      <c r="K48" s="20">
        <v>1537.74</v>
      </c>
      <c r="L48" s="20">
        <v>0</v>
      </c>
      <c r="M48" s="5">
        <v>44942</v>
      </c>
    </row>
    <row r="49" spans="2:13" x14ac:dyDescent="0.25">
      <c r="B49"/>
      <c r="F49" s="103" t="s">
        <v>203</v>
      </c>
      <c r="G49" s="20">
        <v>1137.97</v>
      </c>
      <c r="H49" s="5">
        <v>44942.533136574071</v>
      </c>
      <c r="I49" s="103"/>
      <c r="J49" s="103" t="s">
        <v>150</v>
      </c>
      <c r="K49" s="20">
        <v>1137.97</v>
      </c>
      <c r="L49" s="20">
        <v>0</v>
      </c>
      <c r="M49" s="5">
        <v>44942</v>
      </c>
    </row>
    <row r="50" spans="2:13" x14ac:dyDescent="0.25">
      <c r="B50"/>
      <c r="F50" s="103" t="s">
        <v>204</v>
      </c>
      <c r="G50" s="20">
        <v>2350.65</v>
      </c>
      <c r="H50" s="5">
        <v>44943.166597222225</v>
      </c>
      <c r="I50" s="103"/>
      <c r="J50" s="103" t="s">
        <v>205</v>
      </c>
      <c r="K50" s="20">
        <v>2350.65</v>
      </c>
      <c r="L50" s="20">
        <v>0</v>
      </c>
      <c r="M50" s="5">
        <v>44943</v>
      </c>
    </row>
    <row r="51" spans="2:13" x14ac:dyDescent="0.25">
      <c r="B51"/>
      <c r="F51" s="103" t="s">
        <v>206</v>
      </c>
      <c r="G51" s="20">
        <v>1423.23</v>
      </c>
      <c r="H51" s="5">
        <v>44943.810300925928</v>
      </c>
      <c r="I51" s="103"/>
      <c r="J51" s="103" t="s">
        <v>207</v>
      </c>
      <c r="K51" s="20">
        <v>1423.23</v>
      </c>
      <c r="L51" s="20">
        <v>3641.58</v>
      </c>
      <c r="M51" s="5">
        <v>44943</v>
      </c>
    </row>
    <row r="52" spans="2:13" x14ac:dyDescent="0.25">
      <c r="B52"/>
      <c r="F52" s="103" t="s">
        <v>208</v>
      </c>
      <c r="G52" s="20">
        <v>1983.76</v>
      </c>
      <c r="H52" s="5">
        <v>44943.810682870368</v>
      </c>
      <c r="I52" s="103"/>
      <c r="J52" s="103" t="s">
        <v>209</v>
      </c>
      <c r="K52" s="20">
        <v>1983.76</v>
      </c>
      <c r="L52" s="20">
        <v>0</v>
      </c>
      <c r="M52" s="5">
        <v>44943</v>
      </c>
    </row>
    <row r="53" spans="2:13" x14ac:dyDescent="0.25">
      <c r="B53"/>
      <c r="F53" s="103" t="s">
        <v>210</v>
      </c>
      <c r="G53" s="20">
        <v>1615.61</v>
      </c>
      <c r="H53" s="5">
        <v>44949.524722222224</v>
      </c>
      <c r="I53" s="103"/>
      <c r="J53" s="103" t="s">
        <v>144</v>
      </c>
      <c r="K53" s="20">
        <v>1615.61</v>
      </c>
      <c r="L53" s="20">
        <v>0</v>
      </c>
      <c r="M53" s="5">
        <v>44949</v>
      </c>
    </row>
    <row r="54" spans="2:13" x14ac:dyDescent="0.25">
      <c r="B54"/>
      <c r="F54" s="103" t="s">
        <v>211</v>
      </c>
      <c r="G54" s="20">
        <v>638.41999999999996</v>
      </c>
      <c r="H54" s="5">
        <v>44949.52516203704</v>
      </c>
      <c r="I54" s="103"/>
      <c r="J54" s="103" t="s">
        <v>150</v>
      </c>
      <c r="K54" s="20">
        <v>638.41999999999996</v>
      </c>
      <c r="L54" s="20">
        <v>0</v>
      </c>
      <c r="M54" s="5">
        <v>44949</v>
      </c>
    </row>
    <row r="55" spans="2:13" x14ac:dyDescent="0.25">
      <c r="B55"/>
      <c r="F55" s="103" t="s">
        <v>212</v>
      </c>
      <c r="G55" s="20">
        <v>27.5</v>
      </c>
      <c r="H55" s="5">
        <v>44950.170266203706</v>
      </c>
      <c r="I55" s="103"/>
      <c r="J55" s="103" t="s">
        <v>213</v>
      </c>
      <c r="K55" s="20">
        <v>27.5</v>
      </c>
      <c r="L55" s="20">
        <v>0</v>
      </c>
      <c r="M55" s="5">
        <v>44950</v>
      </c>
    </row>
    <row r="56" spans="2:13" x14ac:dyDescent="0.25">
      <c r="B56"/>
      <c r="F56" s="103" t="s">
        <v>214</v>
      </c>
      <c r="G56" s="20">
        <v>1604.16</v>
      </c>
      <c r="H56" s="5">
        <v>44950.170266203706</v>
      </c>
      <c r="I56" s="103"/>
      <c r="J56" s="103" t="s">
        <v>213</v>
      </c>
      <c r="K56" s="20">
        <v>1604.16</v>
      </c>
      <c r="L56" s="20">
        <v>0</v>
      </c>
      <c r="M56" s="5">
        <v>44950</v>
      </c>
    </row>
    <row r="57" spans="2:13" x14ac:dyDescent="0.25">
      <c r="B57"/>
      <c r="F57" s="103" t="s">
        <v>215</v>
      </c>
      <c r="G57" s="20">
        <v>519.91999999999996</v>
      </c>
      <c r="H57" s="5">
        <v>44950.662442129629</v>
      </c>
      <c r="I57" s="103"/>
      <c r="J57" s="103" t="s">
        <v>216</v>
      </c>
      <c r="K57" s="20">
        <v>519.91999999999996</v>
      </c>
      <c r="L57" s="20">
        <v>0</v>
      </c>
      <c r="M57" s="5">
        <v>44950</v>
      </c>
    </row>
    <row r="58" spans="2:13" x14ac:dyDescent="0.25">
      <c r="B58"/>
      <c r="F58" s="103" t="s">
        <v>217</v>
      </c>
      <c r="G58" s="20">
        <v>3322.33</v>
      </c>
      <c r="H58" s="5">
        <v>44951.904895833337</v>
      </c>
      <c r="I58" s="103"/>
      <c r="J58" s="103" t="s">
        <v>144</v>
      </c>
      <c r="K58" s="20">
        <v>3322.33</v>
      </c>
      <c r="L58" s="20">
        <v>0</v>
      </c>
      <c r="M58" s="5">
        <v>44951</v>
      </c>
    </row>
    <row r="59" spans="2:13" x14ac:dyDescent="0.25">
      <c r="B59"/>
      <c r="F59" s="103" t="s">
        <v>218</v>
      </c>
      <c r="G59" s="20">
        <v>1828.39</v>
      </c>
      <c r="H59" s="5">
        <v>44951.905335648145</v>
      </c>
      <c r="I59" s="103"/>
      <c r="J59" s="103" t="s">
        <v>150</v>
      </c>
      <c r="K59" s="20">
        <v>1828.39</v>
      </c>
      <c r="L59" s="20">
        <v>0</v>
      </c>
      <c r="M59" s="5">
        <v>44951</v>
      </c>
    </row>
    <row r="60" spans="2:13" x14ac:dyDescent="0.25">
      <c r="B60"/>
      <c r="F60" s="103" t="s">
        <v>219</v>
      </c>
      <c r="G60" s="20">
        <v>491.51</v>
      </c>
      <c r="H60" s="5">
        <v>44951.905729166669</v>
      </c>
      <c r="I60" s="103"/>
      <c r="J60" s="103" t="s">
        <v>220</v>
      </c>
      <c r="K60" s="20">
        <v>491.51</v>
      </c>
      <c r="L60" s="20">
        <v>0</v>
      </c>
      <c r="M60" s="5">
        <v>44951</v>
      </c>
    </row>
    <row r="61" spans="2:13" x14ac:dyDescent="0.25">
      <c r="B61"/>
      <c r="F61" s="103" t="s">
        <v>221</v>
      </c>
      <c r="G61" s="20">
        <v>1267.79</v>
      </c>
      <c r="H61" s="5">
        <v>44951.906990740739</v>
      </c>
      <c r="I61" s="103"/>
      <c r="J61" s="103" t="s">
        <v>222</v>
      </c>
      <c r="K61" s="20">
        <v>1267.79</v>
      </c>
      <c r="L61" s="20">
        <v>0</v>
      </c>
      <c r="M61" s="5">
        <v>44951</v>
      </c>
    </row>
    <row r="62" spans="2:13" x14ac:dyDescent="0.25">
      <c r="B62"/>
      <c r="F62" s="103" t="s">
        <v>223</v>
      </c>
      <c r="G62" s="20">
        <v>640.79999999999995</v>
      </c>
      <c r="H62" s="5">
        <v>44951.907962962963</v>
      </c>
      <c r="I62" s="103"/>
      <c r="J62" s="103" t="s">
        <v>224</v>
      </c>
      <c r="K62" s="20">
        <v>640.79999999999995</v>
      </c>
      <c r="L62" s="20">
        <v>0</v>
      </c>
      <c r="M62" s="5">
        <v>44951</v>
      </c>
    </row>
    <row r="63" spans="2:13" x14ac:dyDescent="0.25">
      <c r="B63"/>
      <c r="F63" s="103" t="s">
        <v>225</v>
      </c>
      <c r="G63" s="20">
        <v>498.71</v>
      </c>
      <c r="H63" s="5">
        <v>44951.908206018517</v>
      </c>
      <c r="I63" s="103"/>
      <c r="J63" s="103" t="s">
        <v>226</v>
      </c>
      <c r="K63" s="20">
        <v>498.71</v>
      </c>
      <c r="L63" s="20">
        <v>0</v>
      </c>
      <c r="M63" s="5">
        <v>44951</v>
      </c>
    </row>
    <row r="64" spans="2:13" x14ac:dyDescent="0.25">
      <c r="B64"/>
      <c r="F64" s="103" t="s">
        <v>227</v>
      </c>
      <c r="G64" s="20">
        <v>214.79</v>
      </c>
      <c r="H64" s="5">
        <v>44951.908912037034</v>
      </c>
      <c r="I64" s="103"/>
      <c r="J64" s="103" t="s">
        <v>228</v>
      </c>
      <c r="K64" s="20">
        <v>214.79</v>
      </c>
      <c r="L64" s="20">
        <v>0</v>
      </c>
      <c r="M64" s="5">
        <v>44951</v>
      </c>
    </row>
    <row r="65" spans="2:13" x14ac:dyDescent="0.25">
      <c r="B65"/>
      <c r="F65" s="103" t="s">
        <v>229</v>
      </c>
      <c r="G65" s="20">
        <v>240.41</v>
      </c>
      <c r="H65" s="5">
        <v>44951.909236111111</v>
      </c>
      <c r="I65" s="103"/>
      <c r="J65" s="103" t="s">
        <v>230</v>
      </c>
      <c r="K65" s="20">
        <v>240.41</v>
      </c>
      <c r="L65" s="20">
        <v>0</v>
      </c>
      <c r="M65" s="5">
        <v>44951</v>
      </c>
    </row>
    <row r="66" spans="2:13" x14ac:dyDescent="0.25">
      <c r="B66"/>
      <c r="F66" s="103" t="s">
        <v>231</v>
      </c>
      <c r="G66" s="20">
        <v>280.45</v>
      </c>
      <c r="H66" s="5">
        <v>44951.909537037034</v>
      </c>
      <c r="I66" s="103"/>
      <c r="J66" s="103" t="s">
        <v>232</v>
      </c>
      <c r="K66" s="20">
        <v>280.45</v>
      </c>
      <c r="L66" s="20">
        <v>0</v>
      </c>
      <c r="M66" s="5">
        <v>44951</v>
      </c>
    </row>
    <row r="67" spans="2:13" x14ac:dyDescent="0.25">
      <c r="B67"/>
      <c r="F67" s="103" t="s">
        <v>233</v>
      </c>
      <c r="G67" s="20">
        <v>510.67</v>
      </c>
      <c r="H67" s="5">
        <v>44951.909803240742</v>
      </c>
      <c r="I67" s="103"/>
      <c r="J67" s="103" t="s">
        <v>234</v>
      </c>
      <c r="K67" s="20">
        <v>510.67</v>
      </c>
      <c r="L67" s="20">
        <v>0</v>
      </c>
      <c r="M67" s="5">
        <v>44951</v>
      </c>
    </row>
    <row r="68" spans="2:13" x14ac:dyDescent="0.25">
      <c r="B68"/>
      <c r="F68" s="103" t="s">
        <v>235</v>
      </c>
      <c r="G68" s="20">
        <v>365.98</v>
      </c>
      <c r="H68" s="5">
        <v>44951.911099537036</v>
      </c>
      <c r="I68" s="103"/>
      <c r="J68" s="103" t="s">
        <v>236</v>
      </c>
      <c r="K68" s="20">
        <v>365.98</v>
      </c>
      <c r="L68" s="20">
        <v>0</v>
      </c>
      <c r="M68" s="5">
        <v>44951</v>
      </c>
    </row>
    <row r="69" spans="2:13" x14ac:dyDescent="0.25">
      <c r="B69"/>
      <c r="F69" s="103" t="s">
        <v>237</v>
      </c>
      <c r="G69" s="20">
        <v>199.05</v>
      </c>
      <c r="H69" s="5">
        <v>44951.911307870374</v>
      </c>
      <c r="I69" s="103"/>
      <c r="J69" s="103" t="s">
        <v>238</v>
      </c>
      <c r="K69" s="20">
        <v>199.05</v>
      </c>
      <c r="L69" s="20">
        <v>0</v>
      </c>
      <c r="M69" s="5">
        <v>44951</v>
      </c>
    </row>
    <row r="70" spans="2:13" x14ac:dyDescent="0.25">
      <c r="B70"/>
      <c r="F70" s="103" t="s">
        <v>239</v>
      </c>
      <c r="G70" s="20">
        <v>362.15</v>
      </c>
      <c r="H70" s="5">
        <v>44951.911516203705</v>
      </c>
      <c r="I70" s="103"/>
      <c r="J70" s="103" t="s">
        <v>240</v>
      </c>
      <c r="K70" s="20">
        <v>362.15</v>
      </c>
      <c r="L70" s="20">
        <v>0</v>
      </c>
      <c r="M70" s="5">
        <v>44951</v>
      </c>
    </row>
    <row r="71" spans="2:13" x14ac:dyDescent="0.25">
      <c r="B71"/>
      <c r="F71" s="103" t="s">
        <v>241</v>
      </c>
      <c r="G71" s="20">
        <v>121.5</v>
      </c>
      <c r="H71" s="5">
        <v>44951.911736111113</v>
      </c>
      <c r="I71" s="103"/>
      <c r="J71" s="103" t="s">
        <v>242</v>
      </c>
      <c r="K71" s="20">
        <v>121.5</v>
      </c>
      <c r="L71" s="20">
        <v>0</v>
      </c>
      <c r="M71" s="5">
        <v>44951</v>
      </c>
    </row>
    <row r="72" spans="2:13" x14ac:dyDescent="0.25">
      <c r="B72"/>
      <c r="F72" s="103" t="s">
        <v>243</v>
      </c>
      <c r="G72" s="20">
        <v>364.05</v>
      </c>
      <c r="H72" s="5">
        <v>44951.91196759259</v>
      </c>
      <c r="I72" s="103"/>
      <c r="J72" s="103" t="s">
        <v>244</v>
      </c>
      <c r="K72" s="20">
        <v>364.05</v>
      </c>
      <c r="L72" s="20">
        <v>0</v>
      </c>
      <c r="M72" s="5">
        <v>44951</v>
      </c>
    </row>
    <row r="73" spans="2:13" x14ac:dyDescent="0.25">
      <c r="B73"/>
      <c r="F73" s="103" t="s">
        <v>245</v>
      </c>
      <c r="G73" s="20">
        <v>59.28</v>
      </c>
      <c r="H73" s="5">
        <v>44951.912175925929</v>
      </c>
      <c r="I73" s="103"/>
      <c r="J73" s="103" t="s">
        <v>246</v>
      </c>
      <c r="K73" s="20">
        <v>59.28</v>
      </c>
      <c r="L73" s="20">
        <v>0</v>
      </c>
      <c r="M73" s="5">
        <v>44951</v>
      </c>
    </row>
    <row r="74" spans="2:13" x14ac:dyDescent="0.25">
      <c r="B74"/>
      <c r="F74" s="103" t="s">
        <v>247</v>
      </c>
      <c r="G74" s="20">
        <v>364.25</v>
      </c>
      <c r="H74" s="5">
        <v>44951.912407407406</v>
      </c>
      <c r="I74" s="103"/>
      <c r="J74" s="103" t="s">
        <v>248</v>
      </c>
      <c r="K74" s="20">
        <v>364.25</v>
      </c>
      <c r="L74" s="20">
        <v>0</v>
      </c>
      <c r="M74" s="5">
        <v>44951</v>
      </c>
    </row>
    <row r="75" spans="2:13" x14ac:dyDescent="0.25">
      <c r="B75"/>
      <c r="F75" s="103" t="s">
        <v>249</v>
      </c>
      <c r="G75" s="20">
        <v>368.61</v>
      </c>
      <c r="H75" s="5">
        <v>44951.912615740737</v>
      </c>
      <c r="I75" s="103"/>
      <c r="J75" s="103" t="s">
        <v>250</v>
      </c>
      <c r="K75" s="20">
        <v>368.61</v>
      </c>
      <c r="L75" s="20">
        <v>0</v>
      </c>
      <c r="M75" s="5">
        <v>44951</v>
      </c>
    </row>
    <row r="76" spans="2:13" x14ac:dyDescent="0.25">
      <c r="B76"/>
      <c r="F76" s="103" t="s">
        <v>251</v>
      </c>
      <c r="G76" s="20">
        <v>351.98</v>
      </c>
      <c r="H76" s="5">
        <v>44951.912847222222</v>
      </c>
      <c r="I76" s="103"/>
      <c r="J76" s="103" t="s">
        <v>252</v>
      </c>
      <c r="K76" s="20">
        <v>351.98</v>
      </c>
      <c r="L76" s="20">
        <v>0</v>
      </c>
      <c r="M76" s="5">
        <v>44951</v>
      </c>
    </row>
    <row r="77" spans="2:13" x14ac:dyDescent="0.25">
      <c r="B77"/>
      <c r="F77" s="103" t="s">
        <v>253</v>
      </c>
      <c r="G77" s="20">
        <v>241.6</v>
      </c>
      <c r="H77" s="5">
        <v>44951.913275462961</v>
      </c>
      <c r="I77" s="103"/>
      <c r="J77" s="103" t="s">
        <v>254</v>
      </c>
      <c r="K77" s="20">
        <v>241.6</v>
      </c>
      <c r="L77" s="20">
        <v>0</v>
      </c>
      <c r="M77" s="5">
        <v>44951</v>
      </c>
    </row>
    <row r="78" spans="2:13" x14ac:dyDescent="0.25">
      <c r="B78"/>
      <c r="F78" s="103" t="s">
        <v>255</v>
      </c>
      <c r="G78" s="20">
        <v>252.69</v>
      </c>
      <c r="H78" s="5">
        <v>44951.913530092592</v>
      </c>
      <c r="I78" s="103"/>
      <c r="J78" s="103" t="s">
        <v>256</v>
      </c>
      <c r="K78" s="20">
        <v>252.69</v>
      </c>
      <c r="L78" s="20">
        <v>0</v>
      </c>
      <c r="M78" s="5">
        <v>44951</v>
      </c>
    </row>
    <row r="79" spans="2:13" x14ac:dyDescent="0.25">
      <c r="B79"/>
      <c r="F79" s="103" t="s">
        <v>257</v>
      </c>
      <c r="G79" s="20">
        <v>367.2</v>
      </c>
      <c r="H79" s="5">
        <v>44951.918993055559</v>
      </c>
      <c r="I79" s="103"/>
      <c r="J79" s="103" t="s">
        <v>258</v>
      </c>
      <c r="K79" s="20">
        <v>367.2</v>
      </c>
      <c r="L79" s="20">
        <v>0</v>
      </c>
      <c r="M79" s="5">
        <v>44951</v>
      </c>
    </row>
    <row r="80" spans="2:13" x14ac:dyDescent="0.25">
      <c r="B80"/>
      <c r="F80" s="103"/>
      <c r="G80" s="103">
        <v>0</v>
      </c>
      <c r="H80" s="5"/>
      <c r="I80" s="103"/>
      <c r="J80" s="103" t="s">
        <v>174</v>
      </c>
      <c r="K80" s="20">
        <v>0</v>
      </c>
      <c r="L80" s="20">
        <v>0</v>
      </c>
      <c r="M80" s="5">
        <v>44951</v>
      </c>
    </row>
    <row r="81" spans="2:13" x14ac:dyDescent="0.25">
      <c r="B81"/>
      <c r="F81" s="103"/>
      <c r="G81" s="103">
        <v>0</v>
      </c>
      <c r="H81" s="5"/>
      <c r="I81" s="103"/>
      <c r="J81" s="103" t="s">
        <v>161</v>
      </c>
      <c r="K81" s="20">
        <v>0</v>
      </c>
      <c r="L81" s="20">
        <v>142.97</v>
      </c>
      <c r="M81" s="5">
        <v>44951</v>
      </c>
    </row>
    <row r="82" spans="2:13" x14ac:dyDescent="0.25">
      <c r="B82"/>
      <c r="F82" s="103"/>
      <c r="G82" s="103">
        <v>0</v>
      </c>
      <c r="H82" s="5"/>
      <c r="I82" s="103"/>
      <c r="J82" s="103" t="s">
        <v>152</v>
      </c>
      <c r="K82" s="20">
        <v>0</v>
      </c>
      <c r="L82" s="20">
        <v>0</v>
      </c>
      <c r="M82" s="5">
        <v>44951</v>
      </c>
    </row>
    <row r="83" spans="2:13" x14ac:dyDescent="0.25">
      <c r="B83"/>
      <c r="F83" s="103"/>
      <c r="G83" s="103">
        <v>0</v>
      </c>
      <c r="H83" s="5"/>
      <c r="I83" s="103"/>
      <c r="J83" s="103" t="s">
        <v>147</v>
      </c>
      <c r="K83" s="20">
        <v>0</v>
      </c>
      <c r="L83" s="20">
        <v>102</v>
      </c>
      <c r="M83" s="5">
        <v>44951</v>
      </c>
    </row>
    <row r="84" spans="2:13" x14ac:dyDescent="0.25">
      <c r="B84"/>
      <c r="F84" s="103" t="s">
        <v>259</v>
      </c>
      <c r="G84" s="20">
        <v>151.97999999999999</v>
      </c>
      <c r="H84" s="5">
        <v>44956.816574074073</v>
      </c>
      <c r="I84" s="103"/>
      <c r="J84" s="103" t="s">
        <v>260</v>
      </c>
      <c r="K84" s="20">
        <v>151.97999999999999</v>
      </c>
      <c r="L84" s="20">
        <v>0</v>
      </c>
      <c r="M84" s="5">
        <v>44956</v>
      </c>
    </row>
    <row r="85" spans="2:13" x14ac:dyDescent="0.25">
      <c r="B85"/>
      <c r="F85" s="103" t="s">
        <v>261</v>
      </c>
      <c r="G85" s="20">
        <v>1971.64</v>
      </c>
      <c r="H85" s="5">
        <v>44956.817141203705</v>
      </c>
      <c r="I85" s="103"/>
      <c r="J85" s="103" t="s">
        <v>144</v>
      </c>
      <c r="K85" s="20">
        <v>1971.64</v>
      </c>
      <c r="L85" s="20">
        <v>0</v>
      </c>
      <c r="M85" s="5">
        <v>44956</v>
      </c>
    </row>
    <row r="86" spans="2:13" x14ac:dyDescent="0.25">
      <c r="B86"/>
      <c r="F86" s="103" t="s">
        <v>262</v>
      </c>
      <c r="G86" s="20">
        <v>2096.7399999999998</v>
      </c>
      <c r="H86" s="5">
        <v>44956.817569444444</v>
      </c>
      <c r="I86" s="103"/>
      <c r="J86" s="103" t="s">
        <v>150</v>
      </c>
      <c r="K86" s="20">
        <v>2096.7399999999998</v>
      </c>
      <c r="L86" s="20">
        <v>0</v>
      </c>
      <c r="M86" s="5">
        <v>44956</v>
      </c>
    </row>
    <row r="87" spans="2:13" x14ac:dyDescent="0.25">
      <c r="B87"/>
      <c r="F87" s="103" t="s">
        <v>263</v>
      </c>
      <c r="G87" s="20">
        <v>1958.67</v>
      </c>
      <c r="H87" s="5">
        <v>44956.818171296298</v>
      </c>
      <c r="I87" s="103"/>
      <c r="J87" s="103" t="s">
        <v>161</v>
      </c>
      <c r="K87" s="20">
        <v>1958.67</v>
      </c>
      <c r="L87" s="20">
        <v>504.9</v>
      </c>
      <c r="M87" s="5">
        <v>44956</v>
      </c>
    </row>
    <row r="88" spans="2:13" x14ac:dyDescent="0.25">
      <c r="B88"/>
      <c r="F88" s="103" t="s">
        <v>264</v>
      </c>
      <c r="G88" s="20">
        <v>3633.67</v>
      </c>
      <c r="H88" s="5">
        <v>44956.820115740738</v>
      </c>
      <c r="I88" s="103"/>
      <c r="J88" s="103" t="s">
        <v>147</v>
      </c>
      <c r="K88" s="20">
        <v>3633.67</v>
      </c>
      <c r="L88" s="20">
        <v>84.49</v>
      </c>
      <c r="M88" s="5">
        <v>44956</v>
      </c>
    </row>
    <row r="89" spans="2:13" x14ac:dyDescent="0.25">
      <c r="B89"/>
      <c r="F89" s="103" t="s">
        <v>265</v>
      </c>
      <c r="G89" s="20">
        <v>19.989999999999998</v>
      </c>
      <c r="H89" s="5">
        <v>44957.166145833333</v>
      </c>
      <c r="I89" s="103"/>
      <c r="J89" s="103" t="s">
        <v>266</v>
      </c>
      <c r="K89" s="20">
        <v>19.989999999999998</v>
      </c>
      <c r="L89" s="20">
        <v>0</v>
      </c>
      <c r="M89" s="5">
        <v>44957</v>
      </c>
    </row>
    <row r="90" spans="2:13" x14ac:dyDescent="0.25">
      <c r="B90"/>
      <c r="F90" s="103" t="s">
        <v>267</v>
      </c>
      <c r="G90" s="20">
        <v>74.959999999999994</v>
      </c>
      <c r="H90" s="5">
        <v>44957.166145833333</v>
      </c>
      <c r="I90" s="103"/>
      <c r="J90" s="103" t="s">
        <v>266</v>
      </c>
      <c r="K90" s="20">
        <v>74.959999999999994</v>
      </c>
      <c r="L90" s="20">
        <v>0</v>
      </c>
      <c r="M90" s="5">
        <v>44957</v>
      </c>
    </row>
    <row r="91" spans="2:13" x14ac:dyDescent="0.25">
      <c r="B91"/>
      <c r="F91" s="103" t="s">
        <v>268</v>
      </c>
      <c r="G91" s="20">
        <v>2645.85</v>
      </c>
      <c r="H91" s="5">
        <v>44957.166145833333</v>
      </c>
      <c r="I91" s="103"/>
      <c r="J91" s="103" t="s">
        <v>266</v>
      </c>
      <c r="K91" s="20">
        <v>2645.85</v>
      </c>
      <c r="L91" s="20">
        <v>0</v>
      </c>
      <c r="M91" s="5">
        <v>44957</v>
      </c>
    </row>
    <row r="92" spans="2:13" x14ac:dyDescent="0.25">
      <c r="B92"/>
      <c r="F92" s="103" t="s">
        <v>269</v>
      </c>
      <c r="G92" s="20">
        <v>1236.1199999999999</v>
      </c>
      <c r="H92" s="5">
        <v>44957.893020833333</v>
      </c>
      <c r="I92" s="103"/>
      <c r="J92" s="103" t="s">
        <v>144</v>
      </c>
      <c r="K92" s="20">
        <v>1236.1199999999999</v>
      </c>
      <c r="L92" s="20">
        <v>0</v>
      </c>
      <c r="M92" s="5">
        <v>44957</v>
      </c>
    </row>
    <row r="93" spans="2:13" x14ac:dyDescent="0.25">
      <c r="B93"/>
      <c r="F93" s="103" t="s">
        <v>270</v>
      </c>
      <c r="G93" s="20">
        <v>845.92</v>
      </c>
      <c r="H93" s="5">
        <v>44957.89340277778</v>
      </c>
      <c r="I93" s="103"/>
      <c r="J93" s="103" t="s">
        <v>150</v>
      </c>
      <c r="K93" s="20">
        <v>845.92</v>
      </c>
      <c r="L93" s="20">
        <v>0</v>
      </c>
      <c r="M93" s="5">
        <v>44957</v>
      </c>
    </row>
    <row r="94" spans="2:13" x14ac:dyDescent="0.25">
      <c r="B94"/>
      <c r="F94" s="103" t="s">
        <v>271</v>
      </c>
      <c r="G94" s="20">
        <v>3316.95</v>
      </c>
      <c r="H94" s="5">
        <v>44957.89403935185</v>
      </c>
      <c r="I94" s="103"/>
      <c r="J94" s="103" t="s">
        <v>272</v>
      </c>
      <c r="K94" s="20">
        <v>3316.95</v>
      </c>
      <c r="L94" s="20">
        <v>0</v>
      </c>
      <c r="M94" s="5">
        <v>44957</v>
      </c>
    </row>
    <row r="95" spans="2:13" x14ac:dyDescent="0.25">
      <c r="B95"/>
      <c r="F95" s="103" t="s">
        <v>273</v>
      </c>
      <c r="G95" s="20">
        <v>7681.73</v>
      </c>
      <c r="H95" s="5">
        <v>44957.901238425926</v>
      </c>
      <c r="I95" s="103"/>
      <c r="J95" s="103" t="s">
        <v>156</v>
      </c>
      <c r="K95" s="20">
        <v>7681.73</v>
      </c>
      <c r="L95" s="20">
        <v>0</v>
      </c>
      <c r="M95" s="5">
        <v>44957</v>
      </c>
    </row>
    <row r="96" spans="2:13" x14ac:dyDescent="0.25">
      <c r="B96"/>
      <c r="F96" s="103" t="s">
        <v>278</v>
      </c>
      <c r="G96" s="20">
        <v>123.8</v>
      </c>
      <c r="H96" s="5">
        <v>44959</v>
      </c>
      <c r="I96" s="103"/>
      <c r="J96" s="103" t="s">
        <v>343</v>
      </c>
      <c r="K96" s="20">
        <v>123.8</v>
      </c>
      <c r="L96" s="20">
        <v>0</v>
      </c>
      <c r="M96" s="5">
        <v>44959</v>
      </c>
    </row>
    <row r="97" spans="1:13" x14ac:dyDescent="0.25">
      <c r="B97"/>
      <c r="F97" s="103" t="s">
        <v>279</v>
      </c>
      <c r="G97" s="20">
        <v>1377.07</v>
      </c>
      <c r="H97" s="5">
        <v>44959</v>
      </c>
      <c r="I97" s="103"/>
      <c r="J97" s="103" t="s">
        <v>147</v>
      </c>
      <c r="K97" s="20">
        <v>1377.07</v>
      </c>
      <c r="L97" s="20">
        <v>0</v>
      </c>
      <c r="M97" s="5">
        <v>44959</v>
      </c>
    </row>
    <row r="98" spans="1:13" x14ac:dyDescent="0.25">
      <c r="B98"/>
      <c r="F98" s="103" t="s">
        <v>280</v>
      </c>
      <c r="G98" s="20">
        <v>1493.84</v>
      </c>
      <c r="H98" s="5">
        <v>44959</v>
      </c>
      <c r="I98" s="103"/>
      <c r="J98" s="103" t="s">
        <v>161</v>
      </c>
      <c r="K98" s="20">
        <v>1493.84</v>
      </c>
      <c r="L98" s="20">
        <v>0</v>
      </c>
      <c r="M98" s="5">
        <v>44959</v>
      </c>
    </row>
    <row r="99" spans="1:13" x14ac:dyDescent="0.25">
      <c r="B99"/>
      <c r="F99" s="103" t="s">
        <v>281</v>
      </c>
      <c r="G99" s="20">
        <v>3235.3</v>
      </c>
      <c r="H99" s="5">
        <v>44959</v>
      </c>
      <c r="I99" s="103"/>
      <c r="J99" s="103" t="s">
        <v>159</v>
      </c>
      <c r="K99" s="20">
        <v>3235.3</v>
      </c>
      <c r="L99" s="20">
        <v>0</v>
      </c>
      <c r="M99" s="5">
        <v>44959</v>
      </c>
    </row>
    <row r="100" spans="1:13" x14ac:dyDescent="0.25">
      <c r="B100"/>
      <c r="F100" s="103" t="s">
        <v>282</v>
      </c>
      <c r="G100" s="20">
        <v>149.9</v>
      </c>
      <c r="H100" s="5">
        <v>44960</v>
      </c>
      <c r="I100" s="103"/>
      <c r="J100" s="103" t="s">
        <v>344</v>
      </c>
      <c r="K100" s="20">
        <v>149.9</v>
      </c>
      <c r="L100" s="20">
        <v>0</v>
      </c>
      <c r="M100" s="5">
        <v>44960</v>
      </c>
    </row>
    <row r="101" spans="1:13" x14ac:dyDescent="0.25">
      <c r="B101"/>
      <c r="F101" s="103" t="s">
        <v>283</v>
      </c>
      <c r="G101" s="20">
        <v>19.059999999999999</v>
      </c>
      <c r="H101" s="5">
        <v>44961</v>
      </c>
      <c r="I101" s="103"/>
      <c r="J101" s="103" t="s">
        <v>345</v>
      </c>
      <c r="K101" s="20">
        <v>19.059999999999999</v>
      </c>
      <c r="L101" s="20">
        <v>0</v>
      </c>
      <c r="M101" s="5">
        <v>44961</v>
      </c>
    </row>
    <row r="102" spans="1:13" x14ac:dyDescent="0.25">
      <c r="B102"/>
      <c r="F102" s="103" t="s">
        <v>284</v>
      </c>
      <c r="G102" s="20">
        <v>428.32</v>
      </c>
      <c r="H102" s="5">
        <v>44964</v>
      </c>
      <c r="I102" s="103"/>
      <c r="J102" s="103" t="s">
        <v>346</v>
      </c>
      <c r="K102" s="20">
        <v>428.32</v>
      </c>
      <c r="L102" s="20">
        <v>0</v>
      </c>
      <c r="M102" s="5">
        <v>44964</v>
      </c>
    </row>
    <row r="103" spans="1:13" x14ac:dyDescent="0.25">
      <c r="B103"/>
      <c r="F103" s="103" t="s">
        <v>285</v>
      </c>
      <c r="G103" s="20">
        <v>4374.1400000000003</v>
      </c>
      <c r="H103" s="5">
        <v>44964</v>
      </c>
      <c r="I103" s="103"/>
      <c r="J103" s="103" t="s">
        <v>346</v>
      </c>
      <c r="K103" s="20">
        <v>4374.1400000000003</v>
      </c>
      <c r="L103" s="20">
        <v>0</v>
      </c>
      <c r="M103" s="5">
        <v>44964</v>
      </c>
    </row>
    <row r="104" spans="1:13" x14ac:dyDescent="0.25">
      <c r="B104"/>
      <c r="F104" s="103"/>
      <c r="G104" s="164">
        <v>0</v>
      </c>
      <c r="H104" s="5"/>
      <c r="I104" s="103"/>
      <c r="J104" s="103" t="s">
        <v>347</v>
      </c>
      <c r="K104" s="20">
        <v>0</v>
      </c>
      <c r="L104" s="20">
        <v>9945.83</v>
      </c>
      <c r="M104" s="5">
        <v>44965</v>
      </c>
    </row>
    <row r="105" spans="1:13" x14ac:dyDescent="0.25">
      <c r="B105"/>
      <c r="F105" s="103" t="s">
        <v>286</v>
      </c>
      <c r="G105" s="20">
        <v>264.45</v>
      </c>
      <c r="H105" s="5">
        <v>44965</v>
      </c>
      <c r="I105" s="103"/>
      <c r="J105" s="103" t="s">
        <v>150</v>
      </c>
      <c r="K105" s="20">
        <v>264.45</v>
      </c>
      <c r="L105" s="20">
        <v>0</v>
      </c>
      <c r="M105" s="5">
        <v>44965</v>
      </c>
    </row>
    <row r="106" spans="1:13" x14ac:dyDescent="0.25">
      <c r="B106"/>
      <c r="F106" s="103" t="s">
        <v>287</v>
      </c>
      <c r="G106" s="20">
        <v>1121.83</v>
      </c>
      <c r="H106" s="5">
        <v>44965</v>
      </c>
      <c r="I106" s="103"/>
      <c r="J106" s="103" t="s">
        <v>144</v>
      </c>
      <c r="K106" s="20">
        <v>1121.83</v>
      </c>
      <c r="L106" s="20">
        <v>0</v>
      </c>
      <c r="M106" s="5">
        <v>44965</v>
      </c>
    </row>
    <row r="107" spans="1:13" x14ac:dyDescent="0.25">
      <c r="B107"/>
      <c r="F107" s="103" t="s">
        <v>288</v>
      </c>
      <c r="G107" s="20">
        <v>1208.01</v>
      </c>
      <c r="H107" s="5">
        <v>44965</v>
      </c>
      <c r="I107" s="103"/>
      <c r="J107" s="103" t="s">
        <v>150</v>
      </c>
      <c r="K107" s="20">
        <v>1208.01</v>
      </c>
      <c r="L107" s="20">
        <v>0</v>
      </c>
      <c r="M107" s="5">
        <v>44965</v>
      </c>
    </row>
    <row r="108" spans="1:13" x14ac:dyDescent="0.25">
      <c r="B108"/>
      <c r="F108" s="103" t="s">
        <v>289</v>
      </c>
      <c r="G108" s="20">
        <v>2852.36</v>
      </c>
      <c r="H108" s="5">
        <v>44965</v>
      </c>
      <c r="I108" s="103"/>
      <c r="J108" s="103" t="s">
        <v>152</v>
      </c>
      <c r="K108" s="20">
        <v>2852.36</v>
      </c>
      <c r="L108" s="20">
        <v>0</v>
      </c>
      <c r="M108" s="5">
        <v>44965</v>
      </c>
    </row>
    <row r="109" spans="1:13" x14ac:dyDescent="0.25">
      <c r="B109"/>
      <c r="F109" s="103" t="s">
        <v>290</v>
      </c>
      <c r="G109" s="20">
        <v>2877.78</v>
      </c>
      <c r="H109" s="5">
        <v>44965</v>
      </c>
      <c r="I109" s="103"/>
      <c r="J109" s="103" t="s">
        <v>144</v>
      </c>
      <c r="K109" s="20">
        <v>2877.78</v>
      </c>
      <c r="L109" s="20">
        <v>0</v>
      </c>
      <c r="M109" s="5">
        <v>44965</v>
      </c>
    </row>
    <row r="110" spans="1:13" x14ac:dyDescent="0.25">
      <c r="A110" s="55"/>
      <c r="B110"/>
      <c r="F110" s="103" t="s">
        <v>291</v>
      </c>
      <c r="G110" s="20">
        <v>365.48</v>
      </c>
      <c r="H110" s="5">
        <v>44966</v>
      </c>
      <c r="I110" s="103"/>
      <c r="J110" s="103" t="s">
        <v>150</v>
      </c>
      <c r="K110" s="20">
        <v>365.48</v>
      </c>
      <c r="L110" s="20">
        <v>0</v>
      </c>
      <c r="M110" s="5">
        <v>44966</v>
      </c>
    </row>
    <row r="111" spans="1:13" x14ac:dyDescent="0.25">
      <c r="A111" s="55"/>
      <c r="B111"/>
      <c r="F111" s="103" t="s">
        <v>292</v>
      </c>
      <c r="G111" s="20">
        <v>1057.29</v>
      </c>
      <c r="H111" s="5">
        <v>44966</v>
      </c>
      <c r="I111" s="103"/>
      <c r="J111" s="103" t="s">
        <v>144</v>
      </c>
      <c r="K111" s="20">
        <v>1057.29</v>
      </c>
      <c r="L111" s="20">
        <v>0</v>
      </c>
      <c r="M111" s="5">
        <v>44966</v>
      </c>
    </row>
    <row r="112" spans="1:13" x14ac:dyDescent="0.25">
      <c r="B112"/>
      <c r="F112" s="103" t="s">
        <v>293</v>
      </c>
      <c r="G112" s="20">
        <v>1212.27</v>
      </c>
      <c r="H112" s="5">
        <v>44967</v>
      </c>
      <c r="I112" s="103"/>
      <c r="J112" s="103" t="s">
        <v>147</v>
      </c>
      <c r="K112" s="20">
        <v>1212.27</v>
      </c>
      <c r="L112" s="20">
        <v>0</v>
      </c>
      <c r="M112" s="5">
        <v>44967</v>
      </c>
    </row>
    <row r="113" spans="2:13" x14ac:dyDescent="0.25">
      <c r="B113"/>
      <c r="F113" s="103" t="s">
        <v>294</v>
      </c>
      <c r="G113" s="20">
        <v>1239.3499999999999</v>
      </c>
      <c r="H113" s="5">
        <v>44967</v>
      </c>
      <c r="I113" s="103"/>
      <c r="J113" s="103" t="s">
        <v>161</v>
      </c>
      <c r="K113" s="20">
        <v>1239.3499999999999</v>
      </c>
      <c r="L113" s="20">
        <v>0</v>
      </c>
      <c r="M113" s="5">
        <v>44967</v>
      </c>
    </row>
    <row r="114" spans="2:13" x14ac:dyDescent="0.25">
      <c r="B114"/>
      <c r="F114" s="103" t="s">
        <v>295</v>
      </c>
      <c r="G114" s="20">
        <v>65</v>
      </c>
      <c r="H114" s="5">
        <v>44970</v>
      </c>
      <c r="I114" s="103"/>
      <c r="J114" s="103" t="s">
        <v>348</v>
      </c>
      <c r="K114" s="20">
        <v>65</v>
      </c>
      <c r="L114" s="20">
        <v>0</v>
      </c>
      <c r="M114" s="5">
        <v>44970</v>
      </c>
    </row>
    <row r="115" spans="2:13" x14ac:dyDescent="0.25">
      <c r="B115"/>
      <c r="F115" s="103" t="s">
        <v>296</v>
      </c>
      <c r="G115" s="20">
        <v>234.93</v>
      </c>
      <c r="H115" s="5">
        <v>44970</v>
      </c>
      <c r="I115" s="103"/>
      <c r="J115" s="103" t="s">
        <v>349</v>
      </c>
      <c r="K115" s="20">
        <v>234.93</v>
      </c>
      <c r="L115" s="20">
        <v>0</v>
      </c>
      <c r="M115" s="5">
        <v>44970</v>
      </c>
    </row>
    <row r="116" spans="2:13" x14ac:dyDescent="0.25">
      <c r="B116"/>
      <c r="F116" s="103" t="s">
        <v>297</v>
      </c>
      <c r="G116" s="20">
        <v>1377.14</v>
      </c>
      <c r="H116" s="5">
        <v>44970</v>
      </c>
      <c r="I116" s="103"/>
      <c r="J116" s="103" t="s">
        <v>150</v>
      </c>
      <c r="K116" s="20">
        <v>1377.14</v>
      </c>
      <c r="L116" s="20">
        <v>0</v>
      </c>
      <c r="M116" s="5">
        <v>44970</v>
      </c>
    </row>
    <row r="117" spans="2:13" x14ac:dyDescent="0.25">
      <c r="B117"/>
      <c r="F117" s="103" t="s">
        <v>298</v>
      </c>
      <c r="G117" s="20">
        <v>1483.32</v>
      </c>
      <c r="H117" s="5">
        <v>44970</v>
      </c>
      <c r="I117" s="103"/>
      <c r="J117" s="103" t="s">
        <v>144</v>
      </c>
      <c r="K117" s="20">
        <v>1483.32</v>
      </c>
      <c r="L117" s="20">
        <v>0</v>
      </c>
      <c r="M117" s="5">
        <v>44970</v>
      </c>
    </row>
    <row r="118" spans="2:13" x14ac:dyDescent="0.25">
      <c r="B118"/>
      <c r="F118" s="103" t="s">
        <v>299</v>
      </c>
      <c r="G118" s="20">
        <v>48.12</v>
      </c>
      <c r="H118" s="5">
        <v>44971</v>
      </c>
      <c r="I118" s="103"/>
      <c r="J118" s="103" t="s">
        <v>350</v>
      </c>
      <c r="K118" s="20">
        <v>48.12</v>
      </c>
      <c r="L118" s="20">
        <v>0</v>
      </c>
      <c r="M118" s="5">
        <v>44971</v>
      </c>
    </row>
    <row r="119" spans="2:13" x14ac:dyDescent="0.25">
      <c r="B119"/>
      <c r="F119" s="103" t="s">
        <v>300</v>
      </c>
      <c r="G119" s="20">
        <v>1689.05</v>
      </c>
      <c r="H119" s="5">
        <v>44971</v>
      </c>
      <c r="I119" s="103"/>
      <c r="J119" s="103" t="s">
        <v>350</v>
      </c>
      <c r="K119" s="20">
        <v>1689.05</v>
      </c>
      <c r="L119" s="20">
        <v>0</v>
      </c>
      <c r="M119" s="5">
        <v>44971</v>
      </c>
    </row>
    <row r="120" spans="2:13" x14ac:dyDescent="0.25">
      <c r="B120"/>
      <c r="F120" s="103" t="s">
        <v>301</v>
      </c>
      <c r="G120" s="20">
        <v>89.98</v>
      </c>
      <c r="H120" s="5">
        <v>44973</v>
      </c>
      <c r="I120" s="103"/>
      <c r="J120" s="103" t="s">
        <v>184</v>
      </c>
      <c r="K120" s="20">
        <v>89.98</v>
      </c>
      <c r="L120" s="20">
        <v>0</v>
      </c>
      <c r="M120" s="5">
        <v>44973</v>
      </c>
    </row>
    <row r="121" spans="2:13" x14ac:dyDescent="0.25">
      <c r="B121"/>
      <c r="F121" s="103"/>
      <c r="G121" s="164">
        <v>0</v>
      </c>
      <c r="H121" s="5"/>
      <c r="I121" s="103"/>
      <c r="J121" s="103" t="s">
        <v>174</v>
      </c>
      <c r="K121" s="20">
        <v>0</v>
      </c>
      <c r="L121" s="20">
        <v>358.55</v>
      </c>
      <c r="M121" s="5">
        <v>44977</v>
      </c>
    </row>
    <row r="122" spans="2:13" x14ac:dyDescent="0.25">
      <c r="B122"/>
      <c r="F122" s="103" t="s">
        <v>302</v>
      </c>
      <c r="G122" s="20">
        <v>425.45</v>
      </c>
      <c r="H122" s="5">
        <v>44977</v>
      </c>
      <c r="I122" s="103"/>
      <c r="J122" s="103" t="s">
        <v>351</v>
      </c>
      <c r="K122" s="20">
        <v>425.45</v>
      </c>
      <c r="L122" s="20">
        <v>0</v>
      </c>
      <c r="M122" s="5">
        <v>44977</v>
      </c>
    </row>
    <row r="123" spans="2:13" x14ac:dyDescent="0.25">
      <c r="B123"/>
      <c r="F123" s="103" t="s">
        <v>303</v>
      </c>
      <c r="G123" s="20">
        <v>2391.9</v>
      </c>
      <c r="H123" s="5">
        <v>44977</v>
      </c>
      <c r="I123" s="103"/>
      <c r="J123" s="103" t="s">
        <v>144</v>
      </c>
      <c r="K123" s="20">
        <v>2391.9</v>
      </c>
      <c r="L123" s="20">
        <v>0</v>
      </c>
      <c r="M123" s="5">
        <v>44977</v>
      </c>
    </row>
    <row r="124" spans="2:13" x14ac:dyDescent="0.25">
      <c r="F124" s="103" t="s">
        <v>304</v>
      </c>
      <c r="G124" s="20">
        <v>2528.37</v>
      </c>
      <c r="H124" s="5">
        <v>44977</v>
      </c>
      <c r="I124" s="103"/>
      <c r="J124" s="103" t="s">
        <v>147</v>
      </c>
      <c r="K124" s="20">
        <v>2528.37</v>
      </c>
      <c r="L124" s="20">
        <v>0</v>
      </c>
      <c r="M124" s="5">
        <v>44977</v>
      </c>
    </row>
    <row r="125" spans="2:13" x14ac:dyDescent="0.25">
      <c r="F125" s="103" t="s">
        <v>305</v>
      </c>
      <c r="G125" s="20">
        <v>9997.64</v>
      </c>
      <c r="H125" s="5">
        <v>44977</v>
      </c>
      <c r="I125" s="103"/>
      <c r="J125" s="103" t="s">
        <v>156</v>
      </c>
      <c r="K125" s="20">
        <v>9997.64</v>
      </c>
      <c r="L125" s="20">
        <v>0</v>
      </c>
      <c r="M125" s="5">
        <v>44977</v>
      </c>
    </row>
    <row r="126" spans="2:13" x14ac:dyDescent="0.25">
      <c r="F126" s="103" t="s">
        <v>306</v>
      </c>
      <c r="G126" s="20">
        <v>493.42</v>
      </c>
      <c r="H126" s="5">
        <v>44978</v>
      </c>
      <c r="I126" s="103"/>
      <c r="J126" s="103" t="s">
        <v>352</v>
      </c>
      <c r="K126" s="20">
        <v>493.42</v>
      </c>
      <c r="L126" s="20">
        <v>0</v>
      </c>
      <c r="M126" s="5">
        <v>44978</v>
      </c>
    </row>
    <row r="127" spans="2:13" x14ac:dyDescent="0.25">
      <c r="F127" s="103" t="s">
        <v>307</v>
      </c>
      <c r="G127" s="20">
        <v>1957.31</v>
      </c>
      <c r="H127" s="5">
        <v>44978</v>
      </c>
      <c r="I127" s="103"/>
      <c r="J127" s="103" t="s">
        <v>352</v>
      </c>
      <c r="K127" s="20">
        <v>1957.31</v>
      </c>
      <c r="L127" s="20">
        <v>0</v>
      </c>
      <c r="M127" s="5">
        <v>44978</v>
      </c>
    </row>
    <row r="128" spans="2:13" x14ac:dyDescent="0.25">
      <c r="F128" s="103" t="s">
        <v>308</v>
      </c>
      <c r="G128" s="20">
        <v>204.95</v>
      </c>
      <c r="H128" s="5">
        <v>44980</v>
      </c>
      <c r="I128" s="103"/>
      <c r="J128" s="103" t="s">
        <v>353</v>
      </c>
      <c r="K128" s="20">
        <v>204.95</v>
      </c>
      <c r="L128" s="20">
        <v>0</v>
      </c>
      <c r="M128" s="5">
        <v>44980</v>
      </c>
    </row>
    <row r="129" spans="6:13" x14ac:dyDescent="0.25">
      <c r="F129" s="103" t="s">
        <v>309</v>
      </c>
      <c r="G129" s="20">
        <v>211.77</v>
      </c>
      <c r="H129" s="5">
        <v>44980</v>
      </c>
      <c r="I129" s="103"/>
      <c r="J129" s="103" t="s">
        <v>354</v>
      </c>
      <c r="K129" s="20">
        <v>211.77</v>
      </c>
      <c r="L129" s="20">
        <v>0</v>
      </c>
      <c r="M129" s="5">
        <v>44980</v>
      </c>
    </row>
    <row r="130" spans="6:13" x14ac:dyDescent="0.25">
      <c r="F130" s="103" t="s">
        <v>310</v>
      </c>
      <c r="G130" s="20">
        <v>225.5</v>
      </c>
      <c r="H130" s="5">
        <v>44980</v>
      </c>
      <c r="I130" s="103"/>
      <c r="J130" s="103" t="s">
        <v>355</v>
      </c>
      <c r="K130" s="20">
        <v>225.5</v>
      </c>
      <c r="L130" s="20">
        <v>0</v>
      </c>
      <c r="M130" s="5">
        <v>44980</v>
      </c>
    </row>
    <row r="131" spans="6:13" x14ac:dyDescent="0.25">
      <c r="F131" s="103" t="s">
        <v>311</v>
      </c>
      <c r="G131" s="20">
        <v>239.26</v>
      </c>
      <c r="H131" s="5">
        <v>44980</v>
      </c>
      <c r="I131" s="103"/>
      <c r="J131" s="103" t="s">
        <v>356</v>
      </c>
      <c r="K131" s="20">
        <v>239.26</v>
      </c>
      <c r="L131" s="20">
        <v>0</v>
      </c>
      <c r="M131" s="5">
        <v>44980</v>
      </c>
    </row>
    <row r="132" spans="6:13" x14ac:dyDescent="0.25">
      <c r="F132" s="103" t="s">
        <v>312</v>
      </c>
      <c r="G132" s="20">
        <v>253.84</v>
      </c>
      <c r="H132" s="5">
        <v>44980</v>
      </c>
      <c r="I132" s="103"/>
      <c r="J132" s="103" t="s">
        <v>357</v>
      </c>
      <c r="K132" s="20">
        <v>253.84</v>
      </c>
      <c r="L132" s="20">
        <v>0</v>
      </c>
      <c r="M132" s="5">
        <v>44980</v>
      </c>
    </row>
    <row r="133" spans="6:13" x14ac:dyDescent="0.25">
      <c r="F133" s="103" t="s">
        <v>313</v>
      </c>
      <c r="G133" s="20">
        <v>260</v>
      </c>
      <c r="H133" s="5">
        <v>44980</v>
      </c>
      <c r="I133" s="103"/>
      <c r="J133" s="103" t="s">
        <v>358</v>
      </c>
      <c r="K133" s="20">
        <v>260</v>
      </c>
      <c r="L133" s="20">
        <v>0</v>
      </c>
      <c r="M133" s="5">
        <v>44980</v>
      </c>
    </row>
    <row r="134" spans="6:13" x14ac:dyDescent="0.25">
      <c r="F134" s="103" t="s">
        <v>314</v>
      </c>
      <c r="G134" s="20">
        <v>305.93</v>
      </c>
      <c r="H134" s="5">
        <v>44980</v>
      </c>
      <c r="I134" s="103"/>
      <c r="J134" s="103" t="s">
        <v>359</v>
      </c>
      <c r="K134" s="20">
        <v>305.93</v>
      </c>
      <c r="L134" s="20">
        <v>0</v>
      </c>
      <c r="M134" s="5">
        <v>44980</v>
      </c>
    </row>
    <row r="135" spans="6:13" x14ac:dyDescent="0.25">
      <c r="F135" s="103" t="s">
        <v>315</v>
      </c>
      <c r="G135" s="20">
        <v>350.98</v>
      </c>
      <c r="H135" s="5">
        <v>44980</v>
      </c>
      <c r="I135" s="103"/>
      <c r="J135" s="103" t="s">
        <v>360</v>
      </c>
      <c r="K135" s="20">
        <v>350.98</v>
      </c>
      <c r="L135" s="20">
        <v>0</v>
      </c>
      <c r="M135" s="5">
        <v>44980</v>
      </c>
    </row>
    <row r="136" spans="6:13" x14ac:dyDescent="0.25">
      <c r="F136" s="103" t="s">
        <v>316</v>
      </c>
      <c r="G136" s="20">
        <v>356.48</v>
      </c>
      <c r="H136" s="5">
        <v>44980</v>
      </c>
      <c r="I136" s="103"/>
      <c r="J136" s="103" t="s">
        <v>361</v>
      </c>
      <c r="K136" s="20">
        <v>356.48</v>
      </c>
      <c r="L136" s="20">
        <v>0</v>
      </c>
      <c r="M136" s="5">
        <v>44980</v>
      </c>
    </row>
    <row r="137" spans="6:13" x14ac:dyDescent="0.25">
      <c r="F137" s="103" t="s">
        <v>317</v>
      </c>
      <c r="G137" s="20">
        <v>362.49</v>
      </c>
      <c r="H137" s="5">
        <v>44980</v>
      </c>
      <c r="I137" s="103"/>
      <c r="J137" s="103" t="s">
        <v>147</v>
      </c>
      <c r="K137" s="20">
        <v>362.49</v>
      </c>
      <c r="L137" s="20">
        <v>0</v>
      </c>
      <c r="M137" s="5">
        <v>44980</v>
      </c>
    </row>
    <row r="138" spans="6:13" x14ac:dyDescent="0.25">
      <c r="F138" s="103" t="s">
        <v>318</v>
      </c>
      <c r="G138" s="20">
        <v>367.48</v>
      </c>
      <c r="H138" s="5">
        <v>44980</v>
      </c>
      <c r="I138" s="103"/>
      <c r="J138" s="103" t="s">
        <v>362</v>
      </c>
      <c r="K138" s="20">
        <v>367.48</v>
      </c>
      <c r="L138" s="20">
        <v>0</v>
      </c>
      <c r="M138" s="5">
        <v>44980</v>
      </c>
    </row>
    <row r="139" spans="6:13" x14ac:dyDescent="0.25">
      <c r="F139" s="103" t="s">
        <v>319</v>
      </c>
      <c r="G139" s="20">
        <v>372.65</v>
      </c>
      <c r="H139" s="5">
        <v>44980</v>
      </c>
      <c r="I139" s="103"/>
      <c r="J139" s="103" t="s">
        <v>363</v>
      </c>
      <c r="K139" s="20">
        <v>372.65</v>
      </c>
      <c r="L139" s="20">
        <v>0</v>
      </c>
      <c r="M139" s="5">
        <v>44980</v>
      </c>
    </row>
    <row r="140" spans="6:13" x14ac:dyDescent="0.25">
      <c r="F140" s="103" t="s">
        <v>320</v>
      </c>
      <c r="G140" s="20">
        <v>392.62</v>
      </c>
      <c r="H140" s="5">
        <v>44980</v>
      </c>
      <c r="I140" s="103"/>
      <c r="J140" s="103" t="s">
        <v>364</v>
      </c>
      <c r="K140" s="20">
        <v>392.62</v>
      </c>
      <c r="L140" s="20">
        <v>0</v>
      </c>
      <c r="M140" s="5">
        <v>44980</v>
      </c>
    </row>
    <row r="141" spans="6:13" x14ac:dyDescent="0.25">
      <c r="F141" s="103" t="s">
        <v>321</v>
      </c>
      <c r="G141" s="20">
        <v>418.71</v>
      </c>
      <c r="H141" s="5">
        <v>44980</v>
      </c>
      <c r="I141" s="103"/>
      <c r="J141" s="103" t="s">
        <v>365</v>
      </c>
      <c r="K141" s="20">
        <v>418.71</v>
      </c>
      <c r="L141" s="20">
        <v>0</v>
      </c>
      <c r="M141" s="5">
        <v>44980</v>
      </c>
    </row>
    <row r="142" spans="6:13" x14ac:dyDescent="0.25">
      <c r="F142" s="103" t="s">
        <v>322</v>
      </c>
      <c r="G142" s="20">
        <v>428.44</v>
      </c>
      <c r="H142" s="5">
        <v>44980</v>
      </c>
      <c r="I142" s="103"/>
      <c r="J142" s="103" t="s">
        <v>150</v>
      </c>
      <c r="K142" s="20">
        <v>428.44</v>
      </c>
      <c r="L142" s="20">
        <v>0</v>
      </c>
      <c r="M142" s="5">
        <v>44980</v>
      </c>
    </row>
    <row r="143" spans="6:13" x14ac:dyDescent="0.25">
      <c r="F143" s="103" t="s">
        <v>323</v>
      </c>
      <c r="G143" s="20">
        <v>437.9</v>
      </c>
      <c r="H143" s="5">
        <v>44980</v>
      </c>
      <c r="I143" s="103"/>
      <c r="J143" s="103" t="s">
        <v>366</v>
      </c>
      <c r="K143" s="20">
        <v>437.9</v>
      </c>
      <c r="L143" s="20">
        <v>0</v>
      </c>
      <c r="M143" s="5">
        <v>44980</v>
      </c>
    </row>
    <row r="144" spans="6:13" x14ac:dyDescent="0.25">
      <c r="F144" s="103" t="s">
        <v>324</v>
      </c>
      <c r="G144" s="20">
        <v>445.4</v>
      </c>
      <c r="H144" s="5">
        <v>44980</v>
      </c>
      <c r="I144" s="103"/>
      <c r="J144" s="103" t="s">
        <v>367</v>
      </c>
      <c r="K144" s="20">
        <v>445.4</v>
      </c>
      <c r="L144" s="20">
        <v>0</v>
      </c>
      <c r="M144" s="5">
        <v>44980</v>
      </c>
    </row>
    <row r="145" spans="6:13" x14ac:dyDescent="0.25">
      <c r="F145" s="103" t="s">
        <v>325</v>
      </c>
      <c r="G145" s="20">
        <v>465.72</v>
      </c>
      <c r="H145" s="5">
        <v>44980</v>
      </c>
      <c r="I145" s="103"/>
      <c r="J145" s="103" t="s">
        <v>368</v>
      </c>
      <c r="K145" s="20">
        <v>465.72</v>
      </c>
      <c r="L145" s="20">
        <v>0</v>
      </c>
      <c r="M145" s="5">
        <v>44980</v>
      </c>
    </row>
    <row r="146" spans="6:13" x14ac:dyDescent="0.25">
      <c r="F146" s="103" t="s">
        <v>326</v>
      </c>
      <c r="G146" s="20">
        <v>515.75</v>
      </c>
      <c r="H146" s="5">
        <v>44980</v>
      </c>
      <c r="I146" s="103"/>
      <c r="J146" s="103" t="s">
        <v>369</v>
      </c>
      <c r="K146" s="20">
        <v>515.75</v>
      </c>
      <c r="L146" s="20">
        <v>0</v>
      </c>
      <c r="M146" s="5">
        <v>44980</v>
      </c>
    </row>
    <row r="147" spans="6:13" x14ac:dyDescent="0.25">
      <c r="F147" s="103" t="s">
        <v>327</v>
      </c>
      <c r="G147" s="20">
        <v>868.85</v>
      </c>
      <c r="H147" s="5">
        <v>44980</v>
      </c>
      <c r="I147" s="103"/>
      <c r="J147" s="103" t="s">
        <v>370</v>
      </c>
      <c r="K147" s="20">
        <v>868.85</v>
      </c>
      <c r="L147" s="20">
        <v>0</v>
      </c>
      <c r="M147" s="5">
        <v>44980</v>
      </c>
    </row>
    <row r="148" spans="6:13" x14ac:dyDescent="0.25">
      <c r="F148" s="103" t="s">
        <v>328</v>
      </c>
      <c r="G148" s="20">
        <v>1260</v>
      </c>
      <c r="H148" s="5">
        <v>44980</v>
      </c>
      <c r="I148" s="103"/>
      <c r="J148" s="103" t="s">
        <v>144</v>
      </c>
      <c r="K148" s="20">
        <v>1260</v>
      </c>
      <c r="L148" s="20">
        <v>0</v>
      </c>
      <c r="M148" s="5">
        <v>44980</v>
      </c>
    </row>
    <row r="149" spans="6:13" x14ac:dyDescent="0.25">
      <c r="F149" s="103" t="s">
        <v>329</v>
      </c>
      <c r="G149" s="20">
        <v>1299.03</v>
      </c>
      <c r="H149" s="5">
        <v>44980</v>
      </c>
      <c r="I149" s="103"/>
      <c r="J149" s="103" t="s">
        <v>144</v>
      </c>
      <c r="K149" s="20">
        <v>1299.03</v>
      </c>
      <c r="L149" s="20">
        <v>0</v>
      </c>
      <c r="M149" s="5">
        <v>44980</v>
      </c>
    </row>
    <row r="150" spans="6:13" x14ac:dyDescent="0.25">
      <c r="F150" s="103" t="s">
        <v>330</v>
      </c>
      <c r="G150" s="20">
        <v>1382.14</v>
      </c>
      <c r="H150" s="5">
        <v>44980</v>
      </c>
      <c r="I150" s="103"/>
      <c r="J150" s="103" t="s">
        <v>150</v>
      </c>
      <c r="K150" s="20">
        <v>1382.14</v>
      </c>
      <c r="L150" s="20">
        <v>0</v>
      </c>
      <c r="M150" s="5">
        <v>44980</v>
      </c>
    </row>
    <row r="151" spans="6:13" x14ac:dyDescent="0.25">
      <c r="F151" s="103" t="s">
        <v>331</v>
      </c>
      <c r="G151" s="20">
        <v>1868.09</v>
      </c>
      <c r="H151" s="5">
        <v>44980</v>
      </c>
      <c r="I151" s="103"/>
      <c r="J151" s="103" t="s">
        <v>150</v>
      </c>
      <c r="K151" s="20">
        <v>1868.09</v>
      </c>
      <c r="L151" s="20">
        <v>0</v>
      </c>
      <c r="M151" s="5">
        <v>44980</v>
      </c>
    </row>
    <row r="152" spans="6:13" x14ac:dyDescent="0.25">
      <c r="F152" s="103" t="s">
        <v>332</v>
      </c>
      <c r="G152" s="20">
        <v>222.97</v>
      </c>
      <c r="H152" s="5">
        <v>44985</v>
      </c>
      <c r="I152" s="103"/>
      <c r="J152" s="103" t="s">
        <v>371</v>
      </c>
      <c r="K152" s="20">
        <v>222.97</v>
      </c>
      <c r="L152" s="20">
        <v>0</v>
      </c>
      <c r="M152" s="5">
        <v>44985</v>
      </c>
    </row>
    <row r="153" spans="6:13" x14ac:dyDescent="0.25">
      <c r="F153" s="103" t="s">
        <v>333</v>
      </c>
      <c r="G153" s="20">
        <v>262.44</v>
      </c>
      <c r="H153" s="5">
        <v>44985</v>
      </c>
      <c r="I153" s="103"/>
      <c r="J153" s="103" t="s">
        <v>372</v>
      </c>
      <c r="K153" s="20">
        <v>262.44</v>
      </c>
      <c r="L153" s="20">
        <v>0</v>
      </c>
      <c r="M153" s="5">
        <v>44985</v>
      </c>
    </row>
    <row r="154" spans="6:13" x14ac:dyDescent="0.25">
      <c r="F154" s="103" t="s">
        <v>334</v>
      </c>
      <c r="G154" s="20">
        <v>360.67</v>
      </c>
      <c r="H154" s="5">
        <v>44985</v>
      </c>
      <c r="I154" s="103"/>
      <c r="J154" s="103" t="s">
        <v>373</v>
      </c>
      <c r="K154" s="20">
        <v>360.67</v>
      </c>
      <c r="L154" s="20">
        <v>0</v>
      </c>
      <c r="M154" s="5">
        <v>44985</v>
      </c>
    </row>
    <row r="155" spans="6:13" x14ac:dyDescent="0.25">
      <c r="F155" s="103" t="s">
        <v>335</v>
      </c>
      <c r="G155" s="20">
        <v>494.97</v>
      </c>
      <c r="H155" s="5">
        <v>44985</v>
      </c>
      <c r="I155" s="103"/>
      <c r="J155" s="103" t="s">
        <v>150</v>
      </c>
      <c r="K155" s="20">
        <v>494.97</v>
      </c>
      <c r="L155" s="20">
        <v>0</v>
      </c>
      <c r="M155" s="5">
        <v>44985</v>
      </c>
    </row>
    <row r="156" spans="6:13" x14ac:dyDescent="0.25">
      <c r="F156" s="103" t="s">
        <v>336</v>
      </c>
      <c r="G156" s="20">
        <v>521.99</v>
      </c>
      <c r="H156" s="5">
        <v>44985</v>
      </c>
      <c r="I156" s="103"/>
      <c r="J156" s="103" t="s">
        <v>150</v>
      </c>
      <c r="K156" s="20">
        <v>521.99</v>
      </c>
      <c r="L156" s="20">
        <v>0</v>
      </c>
      <c r="M156" s="5">
        <v>44985</v>
      </c>
    </row>
    <row r="157" spans="6:13" x14ac:dyDescent="0.25">
      <c r="F157" s="103" t="s">
        <v>337</v>
      </c>
      <c r="G157" s="20">
        <v>952.34</v>
      </c>
      <c r="H157" s="5">
        <v>44985</v>
      </c>
      <c r="I157" s="103"/>
      <c r="J157" s="103" t="s">
        <v>144</v>
      </c>
      <c r="K157" s="20">
        <v>952.34</v>
      </c>
      <c r="L157" s="20">
        <v>0</v>
      </c>
      <c r="M157" s="5">
        <v>44985</v>
      </c>
    </row>
    <row r="158" spans="6:13" x14ac:dyDescent="0.25">
      <c r="F158" s="103" t="s">
        <v>338</v>
      </c>
      <c r="G158" s="20">
        <v>1009.33</v>
      </c>
      <c r="H158" s="5">
        <v>44985</v>
      </c>
      <c r="I158" s="103"/>
      <c r="J158" s="103" t="s">
        <v>374</v>
      </c>
      <c r="K158" s="20">
        <v>1009.33</v>
      </c>
      <c r="L158" s="20">
        <v>0</v>
      </c>
      <c r="M158" s="5">
        <v>44985</v>
      </c>
    </row>
    <row r="159" spans="6:13" x14ac:dyDescent="0.25">
      <c r="F159" s="103" t="s">
        <v>339</v>
      </c>
      <c r="G159" s="20">
        <v>3079.39</v>
      </c>
      <c r="H159" s="5">
        <v>44985</v>
      </c>
      <c r="I159" s="103"/>
      <c r="J159" s="103" t="s">
        <v>374</v>
      </c>
      <c r="K159" s="20">
        <v>3079.39</v>
      </c>
      <c r="L159" s="20">
        <v>0</v>
      </c>
      <c r="M159" s="5">
        <v>44985</v>
      </c>
    </row>
    <row r="160" spans="6:13" x14ac:dyDescent="0.25">
      <c r="F160" s="103" t="s">
        <v>340</v>
      </c>
      <c r="G160" s="20">
        <v>10</v>
      </c>
      <c r="H160" s="5">
        <v>44986</v>
      </c>
      <c r="I160" s="103"/>
      <c r="J160" s="103" t="s">
        <v>184</v>
      </c>
      <c r="K160" s="20">
        <v>10</v>
      </c>
      <c r="L160" s="20">
        <v>0</v>
      </c>
      <c r="M160" s="5">
        <v>44986</v>
      </c>
    </row>
    <row r="161" spans="6:13" x14ac:dyDescent="0.25">
      <c r="F161" s="103" t="s">
        <v>341</v>
      </c>
      <c r="G161" s="20">
        <v>906.88</v>
      </c>
      <c r="H161" s="5">
        <v>44986</v>
      </c>
      <c r="I161" s="103"/>
      <c r="J161" s="103" t="s">
        <v>375</v>
      </c>
      <c r="K161" s="20">
        <v>906.88</v>
      </c>
      <c r="L161" s="20">
        <v>0</v>
      </c>
      <c r="M161" s="5">
        <v>44986</v>
      </c>
    </row>
    <row r="162" spans="6:13" x14ac:dyDescent="0.25">
      <c r="F162" s="103" t="s">
        <v>342</v>
      </c>
      <c r="G162" s="20">
        <v>984.98</v>
      </c>
      <c r="H162" s="5">
        <v>44986</v>
      </c>
      <c r="I162" s="103"/>
      <c r="J162" s="103" t="s">
        <v>144</v>
      </c>
      <c r="K162" s="20">
        <v>984.98</v>
      </c>
      <c r="L162" s="20">
        <v>0</v>
      </c>
      <c r="M162" s="5">
        <v>44986</v>
      </c>
    </row>
    <row r="163" spans="6:13" x14ac:dyDescent="0.25">
      <c r="F163" s="103" t="s">
        <v>380</v>
      </c>
      <c r="G163" s="20">
        <v>585.49</v>
      </c>
      <c r="H163" s="5">
        <v>44991</v>
      </c>
      <c r="I163" s="103"/>
      <c r="J163" s="103" t="s">
        <v>150</v>
      </c>
      <c r="K163" s="20">
        <v>585.49</v>
      </c>
      <c r="L163" s="20">
        <v>0</v>
      </c>
      <c r="M163" s="5">
        <v>44991</v>
      </c>
    </row>
    <row r="164" spans="6:13" x14ac:dyDescent="0.25">
      <c r="F164" s="103" t="s">
        <v>381</v>
      </c>
      <c r="G164" s="20">
        <v>612.99</v>
      </c>
      <c r="H164" s="5">
        <v>44991</v>
      </c>
      <c r="J164" s="103" t="s">
        <v>150</v>
      </c>
      <c r="K164" s="20">
        <v>612.99</v>
      </c>
      <c r="L164" s="20">
        <v>0</v>
      </c>
      <c r="M164" s="5">
        <v>44991</v>
      </c>
    </row>
    <row r="165" spans="6:13" x14ac:dyDescent="0.25">
      <c r="F165" s="103" t="s">
        <v>382</v>
      </c>
      <c r="G165" s="20">
        <v>988.88</v>
      </c>
      <c r="H165" s="5">
        <v>44991</v>
      </c>
      <c r="J165" s="103" t="s">
        <v>144</v>
      </c>
      <c r="K165" s="20">
        <v>988.88</v>
      </c>
      <c r="L165" s="20">
        <v>0</v>
      </c>
      <c r="M165" s="5">
        <v>44991</v>
      </c>
    </row>
    <row r="166" spans="6:13" x14ac:dyDescent="0.25">
      <c r="F166" s="103" t="s">
        <v>383</v>
      </c>
      <c r="G166" s="20">
        <v>1288.53</v>
      </c>
      <c r="H166" s="5">
        <v>44991</v>
      </c>
      <c r="J166" s="103" t="s">
        <v>147</v>
      </c>
      <c r="K166" s="20">
        <v>1288.53</v>
      </c>
      <c r="L166" s="20">
        <v>0</v>
      </c>
      <c r="M166" s="5">
        <v>44991</v>
      </c>
    </row>
    <row r="167" spans="6:13" x14ac:dyDescent="0.25">
      <c r="F167" s="103" t="s">
        <v>384</v>
      </c>
      <c r="G167" s="20">
        <v>1995.22</v>
      </c>
      <c r="H167" s="5">
        <v>44991</v>
      </c>
      <c r="J167" s="103" t="s">
        <v>161</v>
      </c>
      <c r="K167" s="20">
        <v>1995.22</v>
      </c>
      <c r="L167" s="20">
        <v>0</v>
      </c>
      <c r="M167" s="5">
        <v>44991</v>
      </c>
    </row>
    <row r="168" spans="6:13" x14ac:dyDescent="0.25">
      <c r="F168" s="103" t="s">
        <v>385</v>
      </c>
      <c r="G168" s="20">
        <v>2266.9</v>
      </c>
      <c r="H168" s="5">
        <v>44991</v>
      </c>
      <c r="J168" s="103" t="s">
        <v>152</v>
      </c>
      <c r="K168" s="20">
        <v>2266.9</v>
      </c>
      <c r="L168" s="20">
        <v>0</v>
      </c>
      <c r="M168" s="5">
        <v>44991</v>
      </c>
    </row>
    <row r="169" spans="6:13" x14ac:dyDescent="0.25">
      <c r="F169" s="103" t="s">
        <v>386</v>
      </c>
      <c r="G169" s="20">
        <v>2994.44</v>
      </c>
      <c r="H169" s="5">
        <v>44991</v>
      </c>
      <c r="J169" s="103" t="s">
        <v>159</v>
      </c>
      <c r="K169" s="20">
        <v>2994.44</v>
      </c>
      <c r="L169" s="20">
        <v>0</v>
      </c>
      <c r="M169" s="5">
        <v>44991</v>
      </c>
    </row>
    <row r="170" spans="6:13" x14ac:dyDescent="0.25">
      <c r="F170" s="103" t="s">
        <v>387</v>
      </c>
      <c r="G170" s="20">
        <v>117.06</v>
      </c>
      <c r="H170" s="5">
        <v>44992</v>
      </c>
      <c r="J170" s="103" t="s">
        <v>513</v>
      </c>
      <c r="K170" s="20">
        <v>117.06</v>
      </c>
      <c r="L170" s="20">
        <v>0</v>
      </c>
      <c r="M170" s="5">
        <v>44992</v>
      </c>
    </row>
    <row r="171" spans="6:13" x14ac:dyDescent="0.25">
      <c r="F171" s="103" t="s">
        <v>388</v>
      </c>
      <c r="G171" s="20">
        <v>3301.41</v>
      </c>
      <c r="H171" s="5">
        <v>44992</v>
      </c>
      <c r="J171" s="103" t="s">
        <v>513</v>
      </c>
      <c r="K171" s="20">
        <v>3301.41</v>
      </c>
      <c r="L171" s="20">
        <v>0</v>
      </c>
      <c r="M171" s="5">
        <v>44992</v>
      </c>
    </row>
    <row r="172" spans="6:13" x14ac:dyDescent="0.25">
      <c r="F172" s="103" t="s">
        <v>389</v>
      </c>
      <c r="G172" s="20">
        <v>673.46</v>
      </c>
      <c r="H172" s="5">
        <v>44993</v>
      </c>
      <c r="J172" s="103" t="s">
        <v>150</v>
      </c>
      <c r="K172" s="20">
        <v>673.46</v>
      </c>
      <c r="L172" s="20">
        <v>0</v>
      </c>
      <c r="M172" s="5">
        <v>44993</v>
      </c>
    </row>
    <row r="173" spans="6:13" x14ac:dyDescent="0.25">
      <c r="F173" s="103" t="s">
        <v>390</v>
      </c>
      <c r="G173" s="20">
        <v>1073.06</v>
      </c>
      <c r="H173" s="5">
        <v>44993</v>
      </c>
      <c r="J173" s="103" t="s">
        <v>514</v>
      </c>
      <c r="K173" s="20">
        <v>1073.06</v>
      </c>
      <c r="L173" s="20">
        <v>0</v>
      </c>
      <c r="M173" s="5">
        <v>44993</v>
      </c>
    </row>
    <row r="174" spans="6:13" x14ac:dyDescent="0.25">
      <c r="F174" s="103" t="s">
        <v>391</v>
      </c>
      <c r="G174" s="20">
        <v>1694.73</v>
      </c>
      <c r="H174" s="5">
        <v>44993</v>
      </c>
      <c r="J174" s="103" t="s">
        <v>515</v>
      </c>
      <c r="K174" s="20">
        <v>1694.73</v>
      </c>
      <c r="L174" s="20">
        <v>0</v>
      </c>
      <c r="M174" s="5">
        <v>44993</v>
      </c>
    </row>
    <row r="175" spans="6:13" x14ac:dyDescent="0.25">
      <c r="F175" s="103" t="s">
        <v>392</v>
      </c>
      <c r="G175" s="20">
        <v>5211.78</v>
      </c>
      <c r="H175" s="5">
        <v>44993</v>
      </c>
      <c r="J175" s="103" t="s">
        <v>174</v>
      </c>
      <c r="K175" s="20">
        <v>5211.78</v>
      </c>
      <c r="L175" s="20">
        <v>0</v>
      </c>
      <c r="M175" s="5">
        <v>44993</v>
      </c>
    </row>
    <row r="176" spans="6:13" x14ac:dyDescent="0.25">
      <c r="F176" s="103" t="s">
        <v>393</v>
      </c>
      <c r="G176" s="20">
        <v>2727.36</v>
      </c>
      <c r="H176" s="5">
        <v>44999</v>
      </c>
      <c r="J176" s="103" t="s">
        <v>516</v>
      </c>
      <c r="K176" s="20">
        <v>2727.36</v>
      </c>
      <c r="L176" s="20">
        <v>0</v>
      </c>
      <c r="M176" s="5">
        <v>44999</v>
      </c>
    </row>
    <row r="177" spans="6:13" x14ac:dyDescent="0.25">
      <c r="G177" s="36">
        <v>0</v>
      </c>
      <c r="J177" s="103" t="s">
        <v>517</v>
      </c>
      <c r="K177" s="20">
        <v>0</v>
      </c>
      <c r="L177" s="20">
        <v>448.75</v>
      </c>
      <c r="M177" s="5">
        <v>45000</v>
      </c>
    </row>
    <row r="178" spans="6:13" x14ac:dyDescent="0.25">
      <c r="F178" s="103" t="s">
        <v>394</v>
      </c>
      <c r="G178" s="20">
        <v>861.44</v>
      </c>
      <c r="H178" s="5">
        <v>45000</v>
      </c>
      <c r="J178" s="103" t="s">
        <v>150</v>
      </c>
      <c r="K178" s="20">
        <v>861.44</v>
      </c>
      <c r="L178" s="20">
        <v>0</v>
      </c>
      <c r="M178" s="5">
        <v>45000</v>
      </c>
    </row>
    <row r="179" spans="6:13" x14ac:dyDescent="0.25">
      <c r="F179" s="103" t="s">
        <v>395</v>
      </c>
      <c r="G179" s="20">
        <v>997.91</v>
      </c>
      <c r="H179" s="5">
        <v>45000</v>
      </c>
      <c r="J179" s="103" t="s">
        <v>144</v>
      </c>
      <c r="K179" s="20">
        <v>997.91</v>
      </c>
      <c r="L179" s="20">
        <v>0</v>
      </c>
      <c r="M179" s="5">
        <v>45000</v>
      </c>
    </row>
    <row r="180" spans="6:13" x14ac:dyDescent="0.25">
      <c r="F180" s="103" t="s">
        <v>396</v>
      </c>
      <c r="G180" s="20">
        <v>2036.1</v>
      </c>
      <c r="H180" s="5">
        <v>45000</v>
      </c>
      <c r="J180" s="103" t="s">
        <v>147</v>
      </c>
      <c r="K180" s="20">
        <v>2036.1</v>
      </c>
      <c r="L180" s="20">
        <v>0</v>
      </c>
      <c r="M180" s="5">
        <v>45000</v>
      </c>
    </row>
    <row r="181" spans="6:13" x14ac:dyDescent="0.25">
      <c r="F181" s="103" t="s">
        <v>397</v>
      </c>
      <c r="G181" s="20">
        <v>6481.98</v>
      </c>
      <c r="H181" s="5">
        <v>45000</v>
      </c>
      <c r="J181" s="103" t="s">
        <v>518</v>
      </c>
      <c r="K181" s="20">
        <v>6481.98</v>
      </c>
      <c r="L181" s="20">
        <v>0</v>
      </c>
      <c r="M181" s="5">
        <v>45000</v>
      </c>
    </row>
    <row r="182" spans="6:13" x14ac:dyDescent="0.25">
      <c r="F182" s="103" t="s">
        <v>398</v>
      </c>
      <c r="G182" s="20">
        <v>1400</v>
      </c>
      <c r="H182" s="5">
        <v>45005</v>
      </c>
      <c r="J182" s="103" t="s">
        <v>519</v>
      </c>
      <c r="K182" s="20">
        <v>1400</v>
      </c>
      <c r="L182" s="20">
        <v>0</v>
      </c>
      <c r="M182" s="5">
        <v>45005</v>
      </c>
    </row>
    <row r="183" spans="6:13" x14ac:dyDescent="0.25">
      <c r="F183" s="103" t="s">
        <v>399</v>
      </c>
      <c r="G183" s="20">
        <v>900.75</v>
      </c>
      <c r="H183" s="5">
        <v>45006</v>
      </c>
      <c r="J183" s="103" t="s">
        <v>520</v>
      </c>
      <c r="K183" s="20">
        <v>900.75</v>
      </c>
      <c r="L183" s="20">
        <v>0</v>
      </c>
      <c r="M183" s="5">
        <v>45006</v>
      </c>
    </row>
    <row r="184" spans="6:13" x14ac:dyDescent="0.25">
      <c r="G184" s="36">
        <v>0</v>
      </c>
      <c r="J184" s="103" t="s">
        <v>199</v>
      </c>
      <c r="K184" s="20">
        <v>0</v>
      </c>
      <c r="L184" s="20">
        <v>0</v>
      </c>
      <c r="M184" s="5">
        <v>45007</v>
      </c>
    </row>
    <row r="185" spans="6:13" x14ac:dyDescent="0.25">
      <c r="F185" s="103" t="s">
        <v>400</v>
      </c>
      <c r="G185" s="20">
        <v>198.82</v>
      </c>
      <c r="H185" s="5">
        <v>45007</v>
      </c>
      <c r="J185" s="103" t="s">
        <v>521</v>
      </c>
      <c r="K185" s="20">
        <v>198.82</v>
      </c>
      <c r="L185" s="20">
        <v>0</v>
      </c>
      <c r="M185" s="5">
        <v>45007</v>
      </c>
    </row>
    <row r="186" spans="6:13" x14ac:dyDescent="0.25">
      <c r="F186" s="103" t="s">
        <v>401</v>
      </c>
      <c r="G186" s="20">
        <v>209.96</v>
      </c>
      <c r="H186" s="5">
        <v>45007</v>
      </c>
      <c r="J186" s="103" t="s">
        <v>349</v>
      </c>
      <c r="K186" s="20">
        <v>209.96</v>
      </c>
      <c r="L186" s="20">
        <v>0</v>
      </c>
      <c r="M186" s="5">
        <v>45007</v>
      </c>
    </row>
    <row r="187" spans="6:13" x14ac:dyDescent="0.25">
      <c r="F187" s="103" t="s">
        <v>402</v>
      </c>
      <c r="G187" s="20">
        <v>217.67</v>
      </c>
      <c r="H187" s="5">
        <v>45007</v>
      </c>
      <c r="J187" s="103" t="s">
        <v>522</v>
      </c>
      <c r="K187" s="20">
        <v>217.67</v>
      </c>
      <c r="L187" s="20">
        <v>0</v>
      </c>
      <c r="M187" s="5">
        <v>45007</v>
      </c>
    </row>
    <row r="188" spans="6:13" x14ac:dyDescent="0.25">
      <c r="F188" s="103" t="s">
        <v>403</v>
      </c>
      <c r="G188" s="20">
        <v>227.69</v>
      </c>
      <c r="H188" s="5">
        <v>45007</v>
      </c>
      <c r="J188" s="103" t="s">
        <v>523</v>
      </c>
      <c r="K188" s="20">
        <v>227.69</v>
      </c>
      <c r="L188" s="20">
        <v>0</v>
      </c>
      <c r="M188" s="5">
        <v>45007</v>
      </c>
    </row>
    <row r="189" spans="6:13" x14ac:dyDescent="0.25">
      <c r="F189" s="103" t="s">
        <v>404</v>
      </c>
      <c r="G189" s="20">
        <v>264.54000000000002</v>
      </c>
      <c r="H189" s="5">
        <v>45007</v>
      </c>
      <c r="J189" s="103" t="s">
        <v>524</v>
      </c>
      <c r="K189" s="20">
        <v>264.54000000000002</v>
      </c>
      <c r="L189" s="20">
        <v>0</v>
      </c>
      <c r="M189" s="5">
        <v>45007</v>
      </c>
    </row>
    <row r="190" spans="6:13" x14ac:dyDescent="0.25">
      <c r="F190" s="103" t="s">
        <v>405</v>
      </c>
      <c r="G190" s="20">
        <v>297.25</v>
      </c>
      <c r="H190" s="5">
        <v>45007</v>
      </c>
      <c r="J190" s="103" t="s">
        <v>525</v>
      </c>
      <c r="K190" s="20">
        <v>297.25</v>
      </c>
      <c r="L190" s="20">
        <v>0</v>
      </c>
      <c r="M190" s="5">
        <v>45007</v>
      </c>
    </row>
    <row r="191" spans="6:13" x14ac:dyDescent="0.25">
      <c r="F191" s="103" t="s">
        <v>406</v>
      </c>
      <c r="G191" s="20">
        <v>333.51</v>
      </c>
      <c r="H191" s="5">
        <v>45007</v>
      </c>
      <c r="J191" s="103" t="s">
        <v>526</v>
      </c>
      <c r="K191" s="20">
        <v>333.51</v>
      </c>
      <c r="L191" s="20">
        <v>0</v>
      </c>
      <c r="M191" s="5">
        <v>45007</v>
      </c>
    </row>
    <row r="192" spans="6:13" x14ac:dyDescent="0.25">
      <c r="F192" s="103" t="s">
        <v>407</v>
      </c>
      <c r="G192" s="20">
        <v>355.14</v>
      </c>
      <c r="H192" s="5">
        <v>45007</v>
      </c>
      <c r="J192" s="103" t="s">
        <v>527</v>
      </c>
      <c r="K192" s="20">
        <v>355.14</v>
      </c>
      <c r="L192" s="20">
        <v>0</v>
      </c>
      <c r="M192" s="5">
        <v>45007</v>
      </c>
    </row>
    <row r="193" spans="6:13" x14ac:dyDescent="0.25">
      <c r="F193" s="103" t="s">
        <v>408</v>
      </c>
      <c r="G193" s="20">
        <v>360</v>
      </c>
      <c r="H193" s="5">
        <v>45007</v>
      </c>
      <c r="J193" s="103" t="s">
        <v>528</v>
      </c>
      <c r="K193" s="20">
        <v>360</v>
      </c>
      <c r="L193" s="20">
        <v>0</v>
      </c>
      <c r="M193" s="5">
        <v>45007</v>
      </c>
    </row>
    <row r="194" spans="6:13" x14ac:dyDescent="0.25">
      <c r="F194" s="103" t="s">
        <v>409</v>
      </c>
      <c r="G194" s="20">
        <v>362.08</v>
      </c>
      <c r="H194" s="5">
        <v>45007</v>
      </c>
      <c r="J194" s="103" t="s">
        <v>529</v>
      </c>
      <c r="K194" s="20">
        <v>362.08</v>
      </c>
      <c r="L194" s="20">
        <v>0</v>
      </c>
      <c r="M194" s="5">
        <v>45007</v>
      </c>
    </row>
    <row r="195" spans="6:13" x14ac:dyDescent="0.25">
      <c r="F195" s="103" t="s">
        <v>410</v>
      </c>
      <c r="G195" s="20">
        <v>364.64</v>
      </c>
      <c r="H195" s="5">
        <v>45007</v>
      </c>
      <c r="J195" s="103" t="s">
        <v>530</v>
      </c>
      <c r="K195" s="20">
        <v>364.64</v>
      </c>
      <c r="L195" s="20">
        <v>0</v>
      </c>
      <c r="M195" s="5">
        <v>45007</v>
      </c>
    </row>
    <row r="196" spans="6:13" x14ac:dyDescent="0.25">
      <c r="F196" s="103" t="s">
        <v>411</v>
      </c>
      <c r="G196" s="20">
        <v>371.38</v>
      </c>
      <c r="H196" s="5">
        <v>45007</v>
      </c>
      <c r="J196" s="103" t="s">
        <v>531</v>
      </c>
      <c r="K196" s="20">
        <v>371.38</v>
      </c>
      <c r="L196" s="20">
        <v>0</v>
      </c>
      <c r="M196" s="5">
        <v>45007</v>
      </c>
    </row>
    <row r="197" spans="6:13" x14ac:dyDescent="0.25">
      <c r="F197" s="103" t="s">
        <v>412</v>
      </c>
      <c r="G197" s="20">
        <v>418.06</v>
      </c>
      <c r="H197" s="5">
        <v>45007</v>
      </c>
      <c r="J197" s="103" t="s">
        <v>532</v>
      </c>
      <c r="K197" s="20">
        <v>418.06</v>
      </c>
      <c r="L197" s="20">
        <v>0</v>
      </c>
      <c r="M197" s="5">
        <v>45007</v>
      </c>
    </row>
    <row r="198" spans="6:13" x14ac:dyDescent="0.25">
      <c r="F198" s="103" t="s">
        <v>413</v>
      </c>
      <c r="G198" s="20">
        <v>448.8</v>
      </c>
      <c r="H198" s="5">
        <v>45007</v>
      </c>
      <c r="J198" s="103" t="s">
        <v>533</v>
      </c>
      <c r="K198" s="20">
        <v>448.8</v>
      </c>
      <c r="L198" s="20">
        <v>0</v>
      </c>
      <c r="M198" s="5">
        <v>45007</v>
      </c>
    </row>
    <row r="199" spans="6:13" x14ac:dyDescent="0.25">
      <c r="F199" s="103" t="s">
        <v>414</v>
      </c>
      <c r="G199" s="20">
        <v>459.33</v>
      </c>
      <c r="H199" s="5">
        <v>45007</v>
      </c>
      <c r="J199" s="103" t="s">
        <v>534</v>
      </c>
      <c r="K199" s="20">
        <v>459.33</v>
      </c>
      <c r="L199" s="20">
        <v>0</v>
      </c>
      <c r="M199" s="5">
        <v>45007</v>
      </c>
    </row>
    <row r="200" spans="6:13" x14ac:dyDescent="0.25">
      <c r="F200" s="103" t="s">
        <v>415</v>
      </c>
      <c r="G200" s="20">
        <v>482.61</v>
      </c>
      <c r="H200" s="5">
        <v>45007</v>
      </c>
      <c r="J200" s="103" t="s">
        <v>535</v>
      </c>
      <c r="K200" s="20">
        <v>482.61</v>
      </c>
      <c r="L200" s="20">
        <v>0</v>
      </c>
      <c r="M200" s="5">
        <v>45007</v>
      </c>
    </row>
    <row r="201" spans="6:13" x14ac:dyDescent="0.25">
      <c r="F201" s="103" t="s">
        <v>416</v>
      </c>
      <c r="G201" s="20">
        <v>482.71</v>
      </c>
      <c r="H201" s="5">
        <v>45007</v>
      </c>
      <c r="J201" s="103" t="s">
        <v>536</v>
      </c>
      <c r="K201" s="20">
        <v>482.71</v>
      </c>
      <c r="L201" s="20">
        <v>0</v>
      </c>
      <c r="M201" s="5">
        <v>45007</v>
      </c>
    </row>
    <row r="202" spans="6:13" x14ac:dyDescent="0.25">
      <c r="F202" s="103" t="s">
        <v>417</v>
      </c>
      <c r="G202" s="20">
        <v>608.95000000000005</v>
      </c>
      <c r="H202" s="5">
        <v>45007</v>
      </c>
      <c r="J202" s="103" t="s">
        <v>150</v>
      </c>
      <c r="K202" s="20">
        <v>608.95000000000005</v>
      </c>
      <c r="L202" s="20">
        <v>0</v>
      </c>
      <c r="M202" s="5">
        <v>45007</v>
      </c>
    </row>
    <row r="203" spans="6:13" x14ac:dyDescent="0.25">
      <c r="F203" s="103" t="s">
        <v>418</v>
      </c>
      <c r="G203" s="20">
        <v>954.83</v>
      </c>
      <c r="H203" s="5">
        <v>45007</v>
      </c>
      <c r="J203" s="103" t="s">
        <v>537</v>
      </c>
      <c r="K203" s="20">
        <v>954.83</v>
      </c>
      <c r="L203" s="20">
        <v>0</v>
      </c>
      <c r="M203" s="5">
        <v>45007</v>
      </c>
    </row>
    <row r="204" spans="6:13" x14ac:dyDescent="0.25">
      <c r="F204" s="103" t="s">
        <v>419</v>
      </c>
      <c r="G204" s="20">
        <v>964.4</v>
      </c>
      <c r="H204" s="5">
        <v>45007</v>
      </c>
      <c r="J204" s="103" t="s">
        <v>144</v>
      </c>
      <c r="K204" s="20">
        <v>964.4</v>
      </c>
      <c r="L204" s="20">
        <v>0</v>
      </c>
      <c r="M204" s="5">
        <v>45007</v>
      </c>
    </row>
    <row r="205" spans="6:13" x14ac:dyDescent="0.25">
      <c r="F205" s="103" t="s">
        <v>420</v>
      </c>
      <c r="G205" s="20">
        <v>1460.38</v>
      </c>
      <c r="H205" s="5">
        <v>45007</v>
      </c>
      <c r="J205" s="103" t="s">
        <v>222</v>
      </c>
      <c r="K205" s="20">
        <v>1460.38</v>
      </c>
      <c r="L205" s="20">
        <v>0</v>
      </c>
      <c r="M205" s="5">
        <v>45007</v>
      </c>
    </row>
    <row r="206" spans="6:13" x14ac:dyDescent="0.25">
      <c r="F206" s="103" t="s">
        <v>421</v>
      </c>
      <c r="G206" s="20">
        <v>1729.65</v>
      </c>
      <c r="H206" s="5">
        <v>45007</v>
      </c>
      <c r="J206" s="103" t="s">
        <v>538</v>
      </c>
      <c r="K206" s="20">
        <v>1729.65</v>
      </c>
      <c r="L206" s="20">
        <v>0</v>
      </c>
      <c r="M206" s="5">
        <v>45007</v>
      </c>
    </row>
    <row r="207" spans="6:13" x14ac:dyDescent="0.25">
      <c r="F207" s="103" t="s">
        <v>422</v>
      </c>
      <c r="G207" s="20">
        <v>2875.77</v>
      </c>
      <c r="H207" s="5">
        <v>45007</v>
      </c>
      <c r="J207" s="103" t="s">
        <v>539</v>
      </c>
      <c r="K207" s="20">
        <v>2875.77</v>
      </c>
      <c r="L207" s="20">
        <v>0</v>
      </c>
      <c r="M207" s="5">
        <v>45007</v>
      </c>
    </row>
    <row r="208" spans="6:13" x14ac:dyDescent="0.25">
      <c r="F208" s="103" t="s">
        <v>423</v>
      </c>
      <c r="G208" s="20">
        <v>4810.1000000000004</v>
      </c>
      <c r="H208" s="5">
        <v>45007</v>
      </c>
      <c r="J208" s="103" t="s">
        <v>174</v>
      </c>
      <c r="K208" s="20">
        <v>4810.1000000000004</v>
      </c>
      <c r="L208" s="20">
        <v>0</v>
      </c>
      <c r="M208" s="5">
        <v>45007</v>
      </c>
    </row>
    <row r="209" spans="6:13" x14ac:dyDescent="0.25">
      <c r="F209" s="103" t="s">
        <v>424</v>
      </c>
      <c r="G209" s="20">
        <v>7997.43</v>
      </c>
      <c r="H209" s="5">
        <v>45007</v>
      </c>
      <c r="J209" s="103" t="s">
        <v>156</v>
      </c>
      <c r="K209" s="20">
        <v>7997.43</v>
      </c>
      <c r="L209" s="20">
        <v>0</v>
      </c>
      <c r="M209" s="5">
        <v>45007</v>
      </c>
    </row>
    <row r="210" spans="6:13" x14ac:dyDescent="0.25">
      <c r="F210" s="103" t="s">
        <v>425</v>
      </c>
      <c r="G210" s="20">
        <v>201.99</v>
      </c>
      <c r="H210" s="5">
        <v>45013</v>
      </c>
      <c r="J210" s="103" t="s">
        <v>540</v>
      </c>
      <c r="K210" s="20">
        <v>201.99</v>
      </c>
      <c r="L210" s="20">
        <v>0</v>
      </c>
      <c r="M210" s="5">
        <v>45013</v>
      </c>
    </row>
    <row r="211" spans="6:13" x14ac:dyDescent="0.25">
      <c r="F211" s="103" t="s">
        <v>426</v>
      </c>
      <c r="G211" s="20">
        <v>2729.92</v>
      </c>
      <c r="H211" s="5">
        <v>45013</v>
      </c>
      <c r="J211" s="103" t="s">
        <v>540</v>
      </c>
      <c r="K211" s="20">
        <v>2729.92</v>
      </c>
      <c r="L211" s="20">
        <v>0</v>
      </c>
      <c r="M211" s="5">
        <v>45013</v>
      </c>
    </row>
    <row r="212" spans="6:13" x14ac:dyDescent="0.25">
      <c r="F212" s="103" t="s">
        <v>427</v>
      </c>
      <c r="G212" s="20">
        <v>424.67</v>
      </c>
      <c r="H212" s="5">
        <v>45015</v>
      </c>
      <c r="J212" s="103" t="s">
        <v>541</v>
      </c>
      <c r="K212" s="20">
        <v>424.67</v>
      </c>
      <c r="L212" s="20">
        <v>0</v>
      </c>
      <c r="M212" s="5">
        <v>45015</v>
      </c>
    </row>
    <row r="213" spans="6:13" x14ac:dyDescent="0.25">
      <c r="F213" s="103" t="s">
        <v>428</v>
      </c>
      <c r="G213" s="20">
        <v>660.22</v>
      </c>
      <c r="H213" s="5">
        <v>45015</v>
      </c>
      <c r="J213" s="103" t="s">
        <v>150</v>
      </c>
      <c r="K213" s="20">
        <v>660.22</v>
      </c>
      <c r="L213" s="20">
        <v>0</v>
      </c>
      <c r="M213" s="5">
        <v>45015</v>
      </c>
    </row>
    <row r="214" spans="6:13" x14ac:dyDescent="0.25">
      <c r="F214" s="103" t="s">
        <v>429</v>
      </c>
      <c r="G214" s="20">
        <v>981.51</v>
      </c>
      <c r="H214" s="5">
        <v>45015</v>
      </c>
      <c r="J214" s="103" t="s">
        <v>144</v>
      </c>
      <c r="K214" s="20">
        <v>981.51</v>
      </c>
      <c r="L214" s="20">
        <v>0</v>
      </c>
      <c r="M214" s="5">
        <v>45015</v>
      </c>
    </row>
    <row r="215" spans="6:13" x14ac:dyDescent="0.25">
      <c r="F215" s="103" t="s">
        <v>435</v>
      </c>
      <c r="G215" s="167">
        <v>50</v>
      </c>
      <c r="H215" s="5">
        <v>45019</v>
      </c>
      <c r="J215" s="103" t="s">
        <v>483</v>
      </c>
      <c r="K215" s="20">
        <v>50</v>
      </c>
      <c r="L215" s="20">
        <v>0</v>
      </c>
      <c r="M215" s="5">
        <v>45019</v>
      </c>
    </row>
    <row r="216" spans="6:13" x14ac:dyDescent="0.25">
      <c r="F216" s="103" t="s">
        <v>436</v>
      </c>
      <c r="G216" s="167">
        <v>53.25</v>
      </c>
      <c r="H216" s="5">
        <v>45020</v>
      </c>
      <c r="J216" s="103" t="s">
        <v>484</v>
      </c>
      <c r="K216" s="20">
        <v>53.25</v>
      </c>
      <c r="L216" s="20">
        <v>0</v>
      </c>
      <c r="M216" s="5">
        <v>45020</v>
      </c>
    </row>
    <row r="217" spans="6:13" x14ac:dyDescent="0.25">
      <c r="F217" s="103" t="s">
        <v>437</v>
      </c>
      <c r="G217" s="167">
        <v>66.5</v>
      </c>
      <c r="H217" s="5">
        <v>45020</v>
      </c>
      <c r="J217" s="103" t="s">
        <v>485</v>
      </c>
      <c r="K217" s="20">
        <v>66.5</v>
      </c>
      <c r="L217" s="20">
        <v>0</v>
      </c>
      <c r="M217" s="5">
        <v>45020</v>
      </c>
    </row>
    <row r="218" spans="6:13" x14ac:dyDescent="0.25">
      <c r="F218" s="103" t="s">
        <v>438</v>
      </c>
      <c r="G218" s="167">
        <v>1907.46</v>
      </c>
      <c r="H218" s="5">
        <v>45020</v>
      </c>
      <c r="J218" s="103" t="s">
        <v>485</v>
      </c>
      <c r="K218" s="20">
        <v>1907.46</v>
      </c>
      <c r="L218" s="20">
        <v>0</v>
      </c>
      <c r="M218" s="5">
        <v>45020</v>
      </c>
    </row>
    <row r="219" spans="6:13" x14ac:dyDescent="0.25">
      <c r="F219" s="103" t="s">
        <v>439</v>
      </c>
      <c r="G219" s="167">
        <v>89.98</v>
      </c>
      <c r="H219" s="5">
        <v>45021</v>
      </c>
      <c r="J219" s="103" t="s">
        <v>486</v>
      </c>
      <c r="K219" s="20">
        <v>89.98</v>
      </c>
      <c r="L219" s="20">
        <v>0</v>
      </c>
      <c r="M219" s="5">
        <v>45021</v>
      </c>
    </row>
    <row r="220" spans="6:13" x14ac:dyDescent="0.25">
      <c r="F220" s="103" t="s">
        <v>440</v>
      </c>
      <c r="G220" s="167">
        <v>961.77</v>
      </c>
      <c r="H220" s="5">
        <v>45021</v>
      </c>
      <c r="J220" s="103" t="s">
        <v>144</v>
      </c>
      <c r="K220" s="20">
        <v>961.77</v>
      </c>
      <c r="L220" s="20">
        <v>0</v>
      </c>
      <c r="M220" s="5">
        <v>45021</v>
      </c>
    </row>
    <row r="221" spans="6:13" x14ac:dyDescent="0.25">
      <c r="F221" s="103" t="s">
        <v>441</v>
      </c>
      <c r="G221" s="167">
        <v>179.46</v>
      </c>
      <c r="H221" s="5">
        <v>45023</v>
      </c>
      <c r="J221" s="103" t="s">
        <v>349</v>
      </c>
      <c r="K221" s="20">
        <v>179.46</v>
      </c>
      <c r="L221" s="20">
        <v>0</v>
      </c>
      <c r="M221" s="5">
        <v>45023</v>
      </c>
    </row>
    <row r="222" spans="6:13" x14ac:dyDescent="0.25">
      <c r="F222" s="103" t="s">
        <v>442</v>
      </c>
      <c r="G222" s="167">
        <v>35</v>
      </c>
      <c r="H222" s="5">
        <v>45024</v>
      </c>
      <c r="J222" s="103" t="s">
        <v>487</v>
      </c>
      <c r="K222" s="20">
        <v>35</v>
      </c>
      <c r="L222" s="20">
        <v>0</v>
      </c>
      <c r="M222" s="5">
        <v>45024</v>
      </c>
    </row>
    <row r="223" spans="6:13" x14ac:dyDescent="0.25">
      <c r="F223" s="103" t="s">
        <v>443</v>
      </c>
      <c r="G223" s="167">
        <v>151.97999999999999</v>
      </c>
      <c r="H223" s="5">
        <v>45026</v>
      </c>
      <c r="J223" s="103" t="s">
        <v>184</v>
      </c>
      <c r="K223" s="20">
        <v>151.97999999999999</v>
      </c>
      <c r="L223" s="20">
        <v>80.5</v>
      </c>
      <c r="M223" s="5">
        <v>45026</v>
      </c>
    </row>
    <row r="224" spans="6:13" x14ac:dyDescent="0.25">
      <c r="F224" s="103" t="s">
        <v>444</v>
      </c>
      <c r="G224" s="167">
        <v>626.98</v>
      </c>
      <c r="H224" s="5">
        <v>45026</v>
      </c>
      <c r="J224" s="103" t="s">
        <v>150</v>
      </c>
      <c r="K224" s="20">
        <v>626.98</v>
      </c>
      <c r="L224" s="20">
        <v>0</v>
      </c>
      <c r="M224" s="5">
        <v>45026</v>
      </c>
    </row>
    <row r="225" spans="6:13" x14ac:dyDescent="0.25">
      <c r="F225" s="103" t="s">
        <v>445</v>
      </c>
      <c r="G225" s="167">
        <v>990.63</v>
      </c>
      <c r="H225" s="5">
        <v>45026</v>
      </c>
      <c r="J225" s="103" t="s">
        <v>144</v>
      </c>
      <c r="K225" s="20">
        <v>990.63</v>
      </c>
      <c r="L225" s="20">
        <v>0</v>
      </c>
      <c r="M225" s="5">
        <v>45026</v>
      </c>
    </row>
    <row r="226" spans="6:13" x14ac:dyDescent="0.25">
      <c r="F226" s="103" t="s">
        <v>446</v>
      </c>
      <c r="G226" s="167">
        <v>1916.09</v>
      </c>
      <c r="H226" s="5">
        <v>45026</v>
      </c>
      <c r="J226" s="103" t="s">
        <v>161</v>
      </c>
      <c r="K226" s="20">
        <v>1916.09</v>
      </c>
      <c r="L226" s="20">
        <v>0</v>
      </c>
      <c r="M226" s="5">
        <v>45026</v>
      </c>
    </row>
    <row r="227" spans="6:13" x14ac:dyDescent="0.25">
      <c r="F227" s="103" t="s">
        <v>447</v>
      </c>
      <c r="G227" s="167">
        <v>2999.53</v>
      </c>
      <c r="H227" s="5">
        <v>45026</v>
      </c>
      <c r="J227" s="103" t="s">
        <v>152</v>
      </c>
      <c r="K227" s="20">
        <v>2999.53</v>
      </c>
      <c r="L227" s="20">
        <v>0</v>
      </c>
      <c r="M227" s="5">
        <v>45026</v>
      </c>
    </row>
    <row r="228" spans="6:13" x14ac:dyDescent="0.25">
      <c r="F228" s="103" t="s">
        <v>448</v>
      </c>
      <c r="G228" s="167">
        <v>3022.55</v>
      </c>
      <c r="H228" s="5">
        <v>45026</v>
      </c>
      <c r="J228" s="103" t="s">
        <v>159</v>
      </c>
      <c r="K228" s="20">
        <v>3022.55</v>
      </c>
      <c r="L228" s="20">
        <v>0</v>
      </c>
      <c r="M228" s="5">
        <v>45026</v>
      </c>
    </row>
    <row r="229" spans="6:13" x14ac:dyDescent="0.25">
      <c r="F229" s="103" t="s">
        <v>449</v>
      </c>
      <c r="G229" s="167">
        <v>3721.36</v>
      </c>
      <c r="H229" s="5">
        <v>45026</v>
      </c>
      <c r="J229" s="103" t="s">
        <v>147</v>
      </c>
      <c r="K229" s="20">
        <v>3721.36</v>
      </c>
      <c r="L229" s="20">
        <v>0</v>
      </c>
      <c r="M229" s="5">
        <v>45026</v>
      </c>
    </row>
    <row r="230" spans="6:13" x14ac:dyDescent="0.25">
      <c r="F230" s="103" t="s">
        <v>450</v>
      </c>
      <c r="G230" s="167">
        <v>8031.1</v>
      </c>
      <c r="H230" s="5">
        <v>45026</v>
      </c>
      <c r="J230" s="103" t="s">
        <v>156</v>
      </c>
      <c r="K230" s="20">
        <v>8031.1</v>
      </c>
      <c r="L230" s="20">
        <v>0</v>
      </c>
      <c r="M230" s="5">
        <v>45026</v>
      </c>
    </row>
    <row r="231" spans="6:13" x14ac:dyDescent="0.25">
      <c r="F231" s="103" t="s">
        <v>451</v>
      </c>
      <c r="G231" s="167">
        <v>10552.77</v>
      </c>
      <c r="H231" s="5">
        <v>45026</v>
      </c>
      <c r="J231" s="103" t="s">
        <v>174</v>
      </c>
      <c r="K231" s="20">
        <v>10552.77</v>
      </c>
      <c r="L231" s="20">
        <v>0</v>
      </c>
      <c r="M231" s="5">
        <v>45026</v>
      </c>
    </row>
    <row r="232" spans="6:13" x14ac:dyDescent="0.25">
      <c r="F232" s="103" t="s">
        <v>452</v>
      </c>
      <c r="G232" s="167">
        <v>158.5</v>
      </c>
      <c r="H232" s="5">
        <v>45027</v>
      </c>
      <c r="J232" s="103" t="s">
        <v>488</v>
      </c>
      <c r="K232" s="20">
        <v>158.5</v>
      </c>
      <c r="L232" s="20">
        <v>0</v>
      </c>
      <c r="M232" s="5">
        <v>45027</v>
      </c>
    </row>
    <row r="233" spans="6:13" x14ac:dyDescent="0.25">
      <c r="F233" s="103" t="s">
        <v>453</v>
      </c>
      <c r="G233" s="167">
        <v>207.47</v>
      </c>
      <c r="H233" s="5">
        <v>45027</v>
      </c>
      <c r="J233" s="103" t="s">
        <v>488</v>
      </c>
      <c r="K233" s="20">
        <v>207.47</v>
      </c>
      <c r="L233" s="20">
        <v>0</v>
      </c>
      <c r="M233" s="5">
        <v>45027</v>
      </c>
    </row>
    <row r="234" spans="6:13" x14ac:dyDescent="0.25">
      <c r="F234" s="103" t="s">
        <v>454</v>
      </c>
      <c r="G234" s="167">
        <v>575.21</v>
      </c>
      <c r="H234" s="5">
        <v>45029</v>
      </c>
      <c r="J234" s="103" t="s">
        <v>150</v>
      </c>
      <c r="K234" s="20">
        <v>575.21</v>
      </c>
      <c r="L234" s="20">
        <v>0</v>
      </c>
      <c r="M234" s="5">
        <v>45029</v>
      </c>
    </row>
    <row r="235" spans="6:13" x14ac:dyDescent="0.25">
      <c r="F235" s="103" t="s">
        <v>455</v>
      </c>
      <c r="G235" s="167">
        <v>73.599999999999994</v>
      </c>
      <c r="H235" s="5">
        <v>45033</v>
      </c>
      <c r="J235" s="103" t="s">
        <v>489</v>
      </c>
      <c r="K235" s="20">
        <v>73.599999999999994</v>
      </c>
      <c r="L235" s="20">
        <v>10935.67</v>
      </c>
      <c r="M235" s="5">
        <v>45033</v>
      </c>
    </row>
    <row r="236" spans="6:13" x14ac:dyDescent="0.25">
      <c r="F236" s="103" t="s">
        <v>456</v>
      </c>
      <c r="G236" s="167">
        <v>97.99</v>
      </c>
      <c r="H236" s="5">
        <v>45033</v>
      </c>
      <c r="J236" s="103" t="s">
        <v>490</v>
      </c>
      <c r="K236" s="20">
        <v>97.99</v>
      </c>
      <c r="L236" s="20">
        <v>1282.1300000000001</v>
      </c>
      <c r="M236" s="5">
        <v>45033</v>
      </c>
    </row>
    <row r="237" spans="6:13" x14ac:dyDescent="0.25">
      <c r="F237" s="103" t="s">
        <v>457</v>
      </c>
      <c r="G237" s="167">
        <v>986.54</v>
      </c>
      <c r="H237" s="5">
        <v>45033</v>
      </c>
      <c r="J237" s="103" t="s">
        <v>144</v>
      </c>
      <c r="K237" s="20">
        <v>986.54</v>
      </c>
      <c r="L237" s="20">
        <v>0</v>
      </c>
      <c r="M237" s="5">
        <v>45033</v>
      </c>
    </row>
    <row r="238" spans="6:13" x14ac:dyDescent="0.25">
      <c r="F238" s="103" t="s">
        <v>458</v>
      </c>
      <c r="G238" s="167">
        <v>2996.87</v>
      </c>
      <c r="H238" s="5">
        <v>45033</v>
      </c>
      <c r="J238" s="103" t="s">
        <v>491</v>
      </c>
      <c r="K238" s="20">
        <v>2996.87</v>
      </c>
      <c r="L238" s="20">
        <v>2105.17</v>
      </c>
      <c r="M238" s="5">
        <v>45033</v>
      </c>
    </row>
    <row r="239" spans="6:13" x14ac:dyDescent="0.25">
      <c r="F239" s="103" t="s">
        <v>459</v>
      </c>
      <c r="G239" s="167">
        <v>1993.28</v>
      </c>
      <c r="H239" s="5">
        <v>45034</v>
      </c>
      <c r="J239" s="103" t="s">
        <v>492</v>
      </c>
      <c r="K239" s="20">
        <v>1993.28</v>
      </c>
      <c r="L239" s="20">
        <v>0</v>
      </c>
      <c r="M239" s="5">
        <v>45034</v>
      </c>
    </row>
    <row r="240" spans="6:13" x14ac:dyDescent="0.25">
      <c r="F240" s="103" t="s">
        <v>460</v>
      </c>
      <c r="G240" s="167">
        <v>672.21</v>
      </c>
      <c r="H240" s="5">
        <v>45035</v>
      </c>
      <c r="J240" s="103" t="s">
        <v>150</v>
      </c>
      <c r="K240" s="20">
        <v>672.21</v>
      </c>
      <c r="L240" s="20">
        <v>0</v>
      </c>
      <c r="M240" s="5">
        <v>45035</v>
      </c>
    </row>
    <row r="241" spans="6:13" x14ac:dyDescent="0.25">
      <c r="F241" s="103" t="s">
        <v>461</v>
      </c>
      <c r="G241" s="167">
        <v>472.07</v>
      </c>
      <c r="H241" s="5">
        <v>45036</v>
      </c>
      <c r="J241" s="103" t="s">
        <v>493</v>
      </c>
      <c r="K241" s="20">
        <v>472.07</v>
      </c>
      <c r="L241" s="20">
        <v>0</v>
      </c>
      <c r="M241" s="5">
        <v>45036</v>
      </c>
    </row>
    <row r="242" spans="6:13" x14ac:dyDescent="0.25">
      <c r="F242" s="103" t="s">
        <v>462</v>
      </c>
      <c r="G242" s="167">
        <v>7669.82</v>
      </c>
      <c r="H242" s="5">
        <v>45040</v>
      </c>
      <c r="J242" s="103" t="s">
        <v>144</v>
      </c>
      <c r="K242" s="20">
        <v>7669.82</v>
      </c>
      <c r="L242" s="20">
        <v>0</v>
      </c>
      <c r="M242" s="5">
        <v>45040</v>
      </c>
    </row>
    <row r="243" spans="6:13" x14ac:dyDescent="0.25">
      <c r="F243" s="103" t="s">
        <v>463</v>
      </c>
      <c r="G243" s="167">
        <v>72.5</v>
      </c>
      <c r="H243" s="5">
        <v>45041</v>
      </c>
      <c r="J243" s="103" t="s">
        <v>494</v>
      </c>
      <c r="K243" s="20">
        <v>72.5</v>
      </c>
      <c r="L243" s="20">
        <v>0</v>
      </c>
      <c r="M243" s="5">
        <v>45041</v>
      </c>
    </row>
    <row r="244" spans="6:13" x14ac:dyDescent="0.25">
      <c r="F244" s="103" t="s">
        <v>464</v>
      </c>
      <c r="G244" s="167">
        <v>197.48</v>
      </c>
      <c r="H244" s="5">
        <v>45041</v>
      </c>
      <c r="J244" s="103" t="s">
        <v>495</v>
      </c>
      <c r="K244" s="20">
        <v>197.48</v>
      </c>
      <c r="L244" s="20">
        <v>0</v>
      </c>
      <c r="M244" s="5">
        <v>45041</v>
      </c>
    </row>
    <row r="245" spans="6:13" x14ac:dyDescent="0.25">
      <c r="F245" s="103" t="s">
        <v>465</v>
      </c>
      <c r="G245" s="167">
        <v>199.22</v>
      </c>
      <c r="H245" s="5">
        <v>45041</v>
      </c>
      <c r="J245" s="103" t="s">
        <v>496</v>
      </c>
      <c r="K245" s="20">
        <v>199.22</v>
      </c>
      <c r="L245" s="20">
        <v>0</v>
      </c>
      <c r="M245" s="5">
        <v>45041</v>
      </c>
    </row>
    <row r="246" spans="6:13" x14ac:dyDescent="0.25">
      <c r="F246" s="103" t="s">
        <v>466</v>
      </c>
      <c r="G246" s="167">
        <v>216.94</v>
      </c>
      <c r="H246" s="5">
        <v>45041</v>
      </c>
      <c r="J246" s="103" t="s">
        <v>497</v>
      </c>
      <c r="K246" s="20">
        <v>216.94</v>
      </c>
      <c r="L246" s="20">
        <v>0</v>
      </c>
      <c r="M246" s="5">
        <v>45041</v>
      </c>
    </row>
    <row r="247" spans="6:13" x14ac:dyDescent="0.25">
      <c r="F247" s="103" t="s">
        <v>467</v>
      </c>
      <c r="G247" s="167">
        <v>244.86</v>
      </c>
      <c r="H247" s="5">
        <v>45041</v>
      </c>
      <c r="J247" s="103" t="s">
        <v>498</v>
      </c>
      <c r="K247" s="20">
        <v>244.86</v>
      </c>
      <c r="L247" s="20">
        <v>0</v>
      </c>
      <c r="M247" s="5">
        <v>45041</v>
      </c>
    </row>
    <row r="248" spans="6:13" x14ac:dyDescent="0.25">
      <c r="F248" s="103" t="s">
        <v>468</v>
      </c>
      <c r="G248" s="167">
        <v>336.94</v>
      </c>
      <c r="H248" s="5">
        <v>45041</v>
      </c>
      <c r="J248" s="103" t="s">
        <v>499</v>
      </c>
      <c r="K248" s="20">
        <v>336.94</v>
      </c>
      <c r="L248" s="20">
        <v>0</v>
      </c>
      <c r="M248" s="5">
        <v>45041</v>
      </c>
    </row>
    <row r="249" spans="6:13" x14ac:dyDescent="0.25">
      <c r="F249" s="103" t="s">
        <v>469</v>
      </c>
      <c r="G249" s="167">
        <v>361.48</v>
      </c>
      <c r="H249" s="5">
        <v>45041</v>
      </c>
      <c r="J249" s="103" t="s">
        <v>500</v>
      </c>
      <c r="K249" s="20">
        <v>361.48</v>
      </c>
      <c r="L249" s="20">
        <v>0</v>
      </c>
      <c r="M249" s="5">
        <v>45041</v>
      </c>
    </row>
    <row r="250" spans="6:13" x14ac:dyDescent="0.25">
      <c r="F250" s="103" t="s">
        <v>470</v>
      </c>
      <c r="G250" s="167">
        <v>378.25</v>
      </c>
      <c r="H250" s="5">
        <v>45041</v>
      </c>
      <c r="J250" s="103" t="s">
        <v>501</v>
      </c>
      <c r="K250" s="20">
        <v>378.25</v>
      </c>
      <c r="L250" s="20">
        <v>0</v>
      </c>
      <c r="M250" s="5">
        <v>45041</v>
      </c>
    </row>
    <row r="251" spans="6:13" x14ac:dyDescent="0.25">
      <c r="F251" s="103" t="s">
        <v>471</v>
      </c>
      <c r="G251" s="167">
        <v>385.47</v>
      </c>
      <c r="H251" s="5">
        <v>45041</v>
      </c>
      <c r="J251" s="103" t="s">
        <v>502</v>
      </c>
      <c r="K251" s="20">
        <v>385.47</v>
      </c>
      <c r="L251" s="20">
        <v>0</v>
      </c>
      <c r="M251" s="5">
        <v>45041</v>
      </c>
    </row>
    <row r="252" spans="6:13" x14ac:dyDescent="0.25">
      <c r="F252" s="103" t="s">
        <v>472</v>
      </c>
      <c r="G252" s="167">
        <v>387.43</v>
      </c>
      <c r="H252" s="5">
        <v>45041</v>
      </c>
      <c r="J252" s="103" t="s">
        <v>503</v>
      </c>
      <c r="K252" s="20">
        <v>387.43</v>
      </c>
      <c r="L252" s="20">
        <v>0</v>
      </c>
      <c r="M252" s="5">
        <v>45041</v>
      </c>
    </row>
    <row r="253" spans="6:13" x14ac:dyDescent="0.25">
      <c r="F253" s="103" t="s">
        <v>473</v>
      </c>
      <c r="G253" s="167">
        <v>393.46</v>
      </c>
      <c r="H253" s="5">
        <v>45041</v>
      </c>
      <c r="J253" s="103" t="s">
        <v>504</v>
      </c>
      <c r="K253" s="20">
        <v>393.46</v>
      </c>
      <c r="L253" s="20">
        <v>0</v>
      </c>
      <c r="M253" s="5">
        <v>45041</v>
      </c>
    </row>
    <row r="254" spans="6:13" x14ac:dyDescent="0.25">
      <c r="F254" s="103" t="s">
        <v>474</v>
      </c>
      <c r="G254" s="20">
        <v>400.99</v>
      </c>
      <c r="H254" s="5">
        <v>45041</v>
      </c>
      <c r="J254" s="103" t="s">
        <v>505</v>
      </c>
      <c r="K254" s="20">
        <v>400.99</v>
      </c>
      <c r="L254" s="20">
        <v>0</v>
      </c>
      <c r="M254" s="5">
        <v>45041</v>
      </c>
    </row>
    <row r="255" spans="6:13" x14ac:dyDescent="0.25">
      <c r="F255" s="103" t="s">
        <v>475</v>
      </c>
      <c r="G255" s="20">
        <v>455.55</v>
      </c>
      <c r="H255" s="5">
        <v>45041</v>
      </c>
      <c r="J255" s="103" t="s">
        <v>506</v>
      </c>
      <c r="K255" s="20">
        <v>455.55</v>
      </c>
      <c r="L255" s="20">
        <v>0</v>
      </c>
      <c r="M255" s="5">
        <v>45041</v>
      </c>
    </row>
    <row r="256" spans="6:13" x14ac:dyDescent="0.25">
      <c r="F256" s="103" t="s">
        <v>476</v>
      </c>
      <c r="G256" s="20">
        <v>474.86</v>
      </c>
      <c r="H256" s="5">
        <v>45041</v>
      </c>
      <c r="J256" s="103" t="s">
        <v>507</v>
      </c>
      <c r="K256" s="20">
        <v>474.86</v>
      </c>
      <c r="L256" s="20">
        <v>0</v>
      </c>
      <c r="M256" s="5">
        <v>45041</v>
      </c>
    </row>
    <row r="257" spans="6:13" x14ac:dyDescent="0.25">
      <c r="F257" s="103" t="s">
        <v>477</v>
      </c>
      <c r="G257" s="20">
        <v>510.48</v>
      </c>
      <c r="H257" s="5">
        <v>45041</v>
      </c>
      <c r="J257" s="103" t="s">
        <v>508</v>
      </c>
      <c r="K257" s="20">
        <v>510.48</v>
      </c>
      <c r="L257" s="20">
        <v>0</v>
      </c>
      <c r="M257" s="5">
        <v>45041</v>
      </c>
    </row>
    <row r="258" spans="6:13" x14ac:dyDescent="0.25">
      <c r="F258" s="103" t="s">
        <v>478</v>
      </c>
      <c r="G258" s="20">
        <v>525.42999999999995</v>
      </c>
      <c r="H258" s="5">
        <v>45041</v>
      </c>
      <c r="J258" s="103" t="s">
        <v>509</v>
      </c>
      <c r="K258" s="20">
        <v>525.42999999999995</v>
      </c>
      <c r="L258" s="20">
        <v>0</v>
      </c>
      <c r="M258" s="5">
        <v>45041</v>
      </c>
    </row>
    <row r="259" spans="6:13" x14ac:dyDescent="0.25">
      <c r="F259" s="103" t="s">
        <v>479</v>
      </c>
      <c r="G259" s="20">
        <v>987.94</v>
      </c>
      <c r="H259" s="5">
        <v>45041</v>
      </c>
      <c r="J259" s="103" t="s">
        <v>510</v>
      </c>
      <c r="K259" s="20">
        <v>987.94</v>
      </c>
      <c r="L259" s="20">
        <v>0</v>
      </c>
      <c r="M259" s="5">
        <v>45041</v>
      </c>
    </row>
    <row r="260" spans="6:13" x14ac:dyDescent="0.25">
      <c r="F260" s="103" t="s">
        <v>480</v>
      </c>
      <c r="G260" s="20">
        <v>1112.99</v>
      </c>
      <c r="H260" s="5">
        <v>45041</v>
      </c>
      <c r="J260" s="103" t="s">
        <v>511</v>
      </c>
      <c r="K260" s="20">
        <v>1112.99</v>
      </c>
      <c r="L260" s="20">
        <v>0</v>
      </c>
      <c r="M260" s="5">
        <v>45041</v>
      </c>
    </row>
    <row r="261" spans="6:13" x14ac:dyDescent="0.25">
      <c r="F261" s="103" t="s">
        <v>481</v>
      </c>
      <c r="G261" s="20">
        <v>1402.17</v>
      </c>
      <c r="H261" s="5">
        <v>45041</v>
      </c>
      <c r="J261" s="103" t="s">
        <v>494</v>
      </c>
      <c r="K261" s="20">
        <v>1402.17</v>
      </c>
      <c r="L261" s="20">
        <v>0</v>
      </c>
      <c r="M261" s="5">
        <v>45041</v>
      </c>
    </row>
    <row r="262" spans="6:13" x14ac:dyDescent="0.25">
      <c r="F262" s="103" t="s">
        <v>482</v>
      </c>
      <c r="G262" s="20">
        <v>15894.04</v>
      </c>
      <c r="H262" s="5">
        <v>45041</v>
      </c>
      <c r="J262" s="103" t="s">
        <v>512</v>
      </c>
      <c r="K262" s="20">
        <v>15894.04</v>
      </c>
      <c r="L262" s="20">
        <v>0</v>
      </c>
      <c r="M262" s="5">
        <v>45041</v>
      </c>
    </row>
    <row r="263" spans="6:13" x14ac:dyDescent="0.25">
      <c r="F263" s="103" t="s">
        <v>547</v>
      </c>
      <c r="G263" s="20">
        <v>367.42</v>
      </c>
      <c r="H263" s="5">
        <v>45047</v>
      </c>
      <c r="J263" s="168" t="s">
        <v>611</v>
      </c>
      <c r="K263" s="167">
        <v>367.42</v>
      </c>
      <c r="L263" s="167">
        <v>0</v>
      </c>
      <c r="M263" s="169">
        <v>45047</v>
      </c>
    </row>
    <row r="264" spans="6:13" x14ac:dyDescent="0.25">
      <c r="F264" s="103" t="s">
        <v>548</v>
      </c>
      <c r="G264" s="20">
        <v>1580</v>
      </c>
      <c r="H264" s="5">
        <v>45047</v>
      </c>
      <c r="J264" s="168" t="s">
        <v>612</v>
      </c>
      <c r="K264" s="167">
        <v>1580</v>
      </c>
      <c r="L264" s="167">
        <v>0</v>
      </c>
      <c r="M264" s="169">
        <v>45047</v>
      </c>
    </row>
    <row r="265" spans="6:13" x14ac:dyDescent="0.25">
      <c r="F265" s="103" t="s">
        <v>549</v>
      </c>
      <c r="G265" s="20">
        <v>1738.63</v>
      </c>
      <c r="H265" s="5">
        <v>45047</v>
      </c>
      <c r="J265" s="168" t="s">
        <v>144</v>
      </c>
      <c r="K265" s="167">
        <v>1738.63</v>
      </c>
      <c r="L265" s="167">
        <v>0</v>
      </c>
      <c r="M265" s="169">
        <v>45047</v>
      </c>
    </row>
    <row r="266" spans="6:13" x14ac:dyDescent="0.25">
      <c r="F266" s="103" t="s">
        <v>550</v>
      </c>
      <c r="G266" s="20">
        <v>48724.45</v>
      </c>
      <c r="H266" s="5">
        <v>45047</v>
      </c>
      <c r="J266" s="168" t="s">
        <v>150</v>
      </c>
      <c r="K266" s="167">
        <v>48724.45</v>
      </c>
      <c r="L266" s="167">
        <v>0</v>
      </c>
      <c r="M266" s="169">
        <v>45047</v>
      </c>
    </row>
    <row r="267" spans="6:13" x14ac:dyDescent="0.25">
      <c r="F267" s="103" t="s">
        <v>551</v>
      </c>
      <c r="G267" s="20">
        <v>5588.32</v>
      </c>
      <c r="H267" s="5">
        <v>45048</v>
      </c>
      <c r="J267" s="168" t="s">
        <v>613</v>
      </c>
      <c r="K267" s="167">
        <v>5588.32</v>
      </c>
      <c r="L267" s="167">
        <v>0</v>
      </c>
      <c r="M267" s="169">
        <v>45048</v>
      </c>
    </row>
    <row r="268" spans="6:13" x14ac:dyDescent="0.25">
      <c r="F268" s="103" t="s">
        <v>552</v>
      </c>
      <c r="G268" s="20">
        <v>334.38</v>
      </c>
      <c r="H268" s="5">
        <v>45049</v>
      </c>
      <c r="J268" s="168" t="s">
        <v>614</v>
      </c>
      <c r="K268" s="167">
        <v>334.38</v>
      </c>
      <c r="L268" s="167">
        <v>0</v>
      </c>
      <c r="M268" s="169">
        <v>45049</v>
      </c>
    </row>
    <row r="269" spans="6:13" x14ac:dyDescent="0.25">
      <c r="F269" s="103"/>
      <c r="G269" s="164">
        <v>0</v>
      </c>
      <c r="H269" s="5"/>
      <c r="J269" s="168" t="s">
        <v>615</v>
      </c>
      <c r="K269" s="167">
        <v>0</v>
      </c>
      <c r="L269" s="167">
        <v>11274.76</v>
      </c>
      <c r="M269" s="169">
        <v>45054</v>
      </c>
    </row>
    <row r="270" spans="6:13" x14ac:dyDescent="0.25">
      <c r="F270" s="103" t="s">
        <v>553</v>
      </c>
      <c r="G270" s="20">
        <v>727.58</v>
      </c>
      <c r="H270" s="5">
        <v>45054</v>
      </c>
      <c r="J270" s="168" t="s">
        <v>144</v>
      </c>
      <c r="K270" s="167">
        <v>727.58</v>
      </c>
      <c r="L270" s="167">
        <v>0</v>
      </c>
      <c r="M270" s="169">
        <v>45054</v>
      </c>
    </row>
    <row r="271" spans="6:13" x14ac:dyDescent="0.25">
      <c r="F271" s="103" t="s">
        <v>554</v>
      </c>
      <c r="G271" s="20">
        <v>2647.77</v>
      </c>
      <c r="H271" s="5">
        <v>45054</v>
      </c>
      <c r="J271" s="168" t="s">
        <v>616</v>
      </c>
      <c r="K271" s="167">
        <v>2647.77</v>
      </c>
      <c r="L271" s="167">
        <v>0</v>
      </c>
      <c r="M271" s="169">
        <v>45054</v>
      </c>
    </row>
    <row r="272" spans="6:13" x14ac:dyDescent="0.25">
      <c r="F272" s="103" t="s">
        <v>555</v>
      </c>
      <c r="G272" s="20">
        <v>2714.45</v>
      </c>
      <c r="H272" s="5">
        <v>45054</v>
      </c>
      <c r="J272" s="168" t="s">
        <v>147</v>
      </c>
      <c r="K272" s="167">
        <v>2714.45</v>
      </c>
      <c r="L272" s="167">
        <v>0</v>
      </c>
      <c r="M272" s="169">
        <v>45054</v>
      </c>
    </row>
    <row r="273" spans="6:13" x14ac:dyDescent="0.25">
      <c r="F273" s="103" t="s">
        <v>556</v>
      </c>
      <c r="G273" s="20">
        <v>3989.45</v>
      </c>
      <c r="H273" s="5">
        <v>45054</v>
      </c>
      <c r="J273" s="168" t="s">
        <v>150</v>
      </c>
      <c r="K273" s="167">
        <v>3989.45</v>
      </c>
      <c r="L273" s="167">
        <v>0</v>
      </c>
      <c r="M273" s="169">
        <v>45054</v>
      </c>
    </row>
    <row r="274" spans="6:13" x14ac:dyDescent="0.25">
      <c r="F274" s="103" t="s">
        <v>557</v>
      </c>
      <c r="G274" s="20">
        <v>9547.6200000000008</v>
      </c>
      <c r="H274" s="5">
        <v>45054</v>
      </c>
      <c r="J274" s="168" t="s">
        <v>617</v>
      </c>
      <c r="K274" s="167">
        <v>9547.6200000000008</v>
      </c>
      <c r="L274" s="167">
        <v>0</v>
      </c>
      <c r="M274" s="169">
        <v>45054</v>
      </c>
    </row>
    <row r="275" spans="6:13" x14ac:dyDescent="0.25">
      <c r="F275" s="103" t="s">
        <v>558</v>
      </c>
      <c r="G275" s="20">
        <v>1271.68</v>
      </c>
      <c r="H275" s="5">
        <v>45055</v>
      </c>
      <c r="J275" s="168" t="s">
        <v>618</v>
      </c>
      <c r="K275" s="167">
        <v>1271.68</v>
      </c>
      <c r="L275" s="167">
        <v>0</v>
      </c>
      <c r="M275" s="169">
        <v>45055</v>
      </c>
    </row>
    <row r="276" spans="6:13" x14ac:dyDescent="0.25">
      <c r="F276" s="103" t="s">
        <v>559</v>
      </c>
      <c r="G276" s="20">
        <v>285.45</v>
      </c>
      <c r="H276" s="5">
        <v>45058</v>
      </c>
      <c r="J276" s="168" t="s">
        <v>147</v>
      </c>
      <c r="K276" s="167">
        <v>285.45</v>
      </c>
      <c r="L276" s="167">
        <v>0</v>
      </c>
      <c r="M276" s="169">
        <v>45058</v>
      </c>
    </row>
    <row r="277" spans="6:13" x14ac:dyDescent="0.25">
      <c r="F277" s="103" t="s">
        <v>560</v>
      </c>
      <c r="G277" s="20">
        <v>700.54</v>
      </c>
      <c r="H277" s="5">
        <v>45058</v>
      </c>
      <c r="J277" s="168" t="s">
        <v>619</v>
      </c>
      <c r="K277" s="167">
        <v>700.54</v>
      </c>
      <c r="L277" s="167">
        <v>0</v>
      </c>
      <c r="M277" s="169">
        <v>45058</v>
      </c>
    </row>
    <row r="278" spans="6:13" x14ac:dyDescent="0.25">
      <c r="F278" s="103" t="s">
        <v>561</v>
      </c>
      <c r="G278" s="20">
        <v>1825.71</v>
      </c>
      <c r="H278" s="5">
        <v>45058</v>
      </c>
      <c r="J278" s="168" t="s">
        <v>161</v>
      </c>
      <c r="K278" s="167">
        <v>1825.71</v>
      </c>
      <c r="L278" s="167">
        <v>17.5</v>
      </c>
      <c r="M278" s="169">
        <v>45058</v>
      </c>
    </row>
    <row r="279" spans="6:13" x14ac:dyDescent="0.25">
      <c r="F279" s="103" t="s">
        <v>562</v>
      </c>
      <c r="G279" s="20">
        <v>2456.54</v>
      </c>
      <c r="H279" s="5">
        <v>45058</v>
      </c>
      <c r="J279" s="168" t="s">
        <v>620</v>
      </c>
      <c r="K279" s="167">
        <v>2456.54</v>
      </c>
      <c r="L279" s="167">
        <v>0</v>
      </c>
      <c r="M279" s="169">
        <v>45058</v>
      </c>
    </row>
    <row r="280" spans="6:13" x14ac:dyDescent="0.25">
      <c r="F280" s="103" t="s">
        <v>563</v>
      </c>
      <c r="G280" s="20">
        <v>3420.72</v>
      </c>
      <c r="H280" s="5">
        <v>45058</v>
      </c>
      <c r="J280" s="168" t="s">
        <v>159</v>
      </c>
      <c r="K280" s="167">
        <v>3420.72</v>
      </c>
      <c r="L280" s="167">
        <v>0</v>
      </c>
      <c r="M280" s="169">
        <v>45058</v>
      </c>
    </row>
    <row r="281" spans="6:13" x14ac:dyDescent="0.25">
      <c r="F281" s="103" t="s">
        <v>564</v>
      </c>
      <c r="G281" s="20">
        <v>9387.64</v>
      </c>
      <c r="H281" s="5">
        <v>45058</v>
      </c>
      <c r="J281" s="168" t="s">
        <v>150</v>
      </c>
      <c r="K281" s="167">
        <v>9387.64</v>
      </c>
      <c r="L281" s="167">
        <v>0</v>
      </c>
      <c r="M281" s="169">
        <v>45058</v>
      </c>
    </row>
    <row r="282" spans="6:13" x14ac:dyDescent="0.25">
      <c r="F282" s="103"/>
      <c r="G282" s="164">
        <v>0</v>
      </c>
      <c r="H282" s="5"/>
      <c r="J282" s="168" t="s">
        <v>199</v>
      </c>
      <c r="K282" s="167">
        <v>0</v>
      </c>
      <c r="L282" s="167">
        <v>1819</v>
      </c>
      <c r="M282" s="169">
        <v>45061</v>
      </c>
    </row>
    <row r="283" spans="6:13" x14ac:dyDescent="0.25">
      <c r="F283" s="103" t="s">
        <v>565</v>
      </c>
      <c r="G283" s="20">
        <v>13.2</v>
      </c>
      <c r="H283" s="5">
        <v>45061</v>
      </c>
      <c r="J283" s="168" t="s">
        <v>349</v>
      </c>
      <c r="K283" s="167">
        <v>13.2</v>
      </c>
      <c r="L283" s="167">
        <v>0</v>
      </c>
      <c r="M283" s="169">
        <v>45061</v>
      </c>
    </row>
    <row r="284" spans="6:13" x14ac:dyDescent="0.25">
      <c r="F284" s="103" t="s">
        <v>566</v>
      </c>
      <c r="G284" s="20">
        <v>122.98</v>
      </c>
      <c r="H284" s="5">
        <v>45061</v>
      </c>
      <c r="J284" s="168" t="s">
        <v>621</v>
      </c>
      <c r="K284" s="167">
        <v>122.98</v>
      </c>
      <c r="L284" s="167">
        <v>0</v>
      </c>
      <c r="M284" s="169">
        <v>45061</v>
      </c>
    </row>
    <row r="285" spans="6:13" x14ac:dyDescent="0.25">
      <c r="F285" s="103" t="s">
        <v>567</v>
      </c>
      <c r="G285" s="20">
        <v>338.06</v>
      </c>
      <c r="H285" s="5">
        <v>45061</v>
      </c>
      <c r="J285" s="168" t="s">
        <v>622</v>
      </c>
      <c r="K285" s="167">
        <v>338.06</v>
      </c>
      <c r="L285" s="167">
        <v>0</v>
      </c>
      <c r="M285" s="169">
        <v>45061</v>
      </c>
    </row>
    <row r="286" spans="6:13" x14ac:dyDescent="0.25">
      <c r="F286" s="103" t="s">
        <v>568</v>
      </c>
      <c r="G286" s="20">
        <v>467.08</v>
      </c>
      <c r="H286" s="5">
        <v>45061</v>
      </c>
      <c r="J286" s="168" t="s">
        <v>623</v>
      </c>
      <c r="K286" s="167">
        <v>467.08</v>
      </c>
      <c r="L286" s="167">
        <v>0</v>
      </c>
      <c r="M286" s="169">
        <v>45061</v>
      </c>
    </row>
    <row r="287" spans="6:13" x14ac:dyDescent="0.25">
      <c r="F287" s="103" t="s">
        <v>569</v>
      </c>
      <c r="G287" s="20">
        <v>530.58000000000004</v>
      </c>
      <c r="H287" s="5">
        <v>45061</v>
      </c>
      <c r="J287" s="168" t="s">
        <v>624</v>
      </c>
      <c r="K287" s="167">
        <v>530.58000000000004</v>
      </c>
      <c r="L287" s="167">
        <v>0</v>
      </c>
      <c r="M287" s="169">
        <v>45061</v>
      </c>
    </row>
    <row r="288" spans="6:13" x14ac:dyDescent="0.25">
      <c r="F288" s="103" t="s">
        <v>570</v>
      </c>
      <c r="G288" s="20">
        <v>953.72</v>
      </c>
      <c r="H288" s="5">
        <v>45061</v>
      </c>
      <c r="J288" s="168" t="s">
        <v>144</v>
      </c>
      <c r="K288" s="167">
        <v>953.72</v>
      </c>
      <c r="L288" s="167">
        <v>0</v>
      </c>
      <c r="M288" s="169">
        <v>45061</v>
      </c>
    </row>
    <row r="289" spans="6:13" x14ac:dyDescent="0.25">
      <c r="F289" s="103" t="s">
        <v>571</v>
      </c>
      <c r="G289" s="20">
        <v>49</v>
      </c>
      <c r="H289" s="5">
        <v>45062</v>
      </c>
      <c r="J289" s="168" t="s">
        <v>184</v>
      </c>
      <c r="K289" s="167">
        <v>49</v>
      </c>
      <c r="L289" s="167">
        <v>17.5</v>
      </c>
      <c r="M289" s="169">
        <v>45062</v>
      </c>
    </row>
    <row r="290" spans="6:13" x14ac:dyDescent="0.25">
      <c r="F290" s="103" t="s">
        <v>572</v>
      </c>
      <c r="G290" s="20">
        <v>198.98</v>
      </c>
      <c r="H290" s="5">
        <v>45062</v>
      </c>
      <c r="J290" s="168" t="s">
        <v>625</v>
      </c>
      <c r="K290" s="167">
        <v>198.98</v>
      </c>
      <c r="L290" s="167">
        <v>9.99</v>
      </c>
      <c r="M290" s="169">
        <v>45062</v>
      </c>
    </row>
    <row r="291" spans="6:13" x14ac:dyDescent="0.25">
      <c r="F291" s="103" t="s">
        <v>573</v>
      </c>
      <c r="G291" s="20">
        <v>228.28</v>
      </c>
      <c r="H291" s="5">
        <v>45062</v>
      </c>
      <c r="J291" s="168" t="s">
        <v>626</v>
      </c>
      <c r="K291" s="167">
        <v>228.28</v>
      </c>
      <c r="L291" s="167">
        <v>0</v>
      </c>
      <c r="M291" s="169">
        <v>45062</v>
      </c>
    </row>
    <row r="292" spans="6:13" x14ac:dyDescent="0.25">
      <c r="F292" s="103" t="s">
        <v>574</v>
      </c>
      <c r="G292" s="20">
        <v>230.22</v>
      </c>
      <c r="H292" s="5">
        <v>45062</v>
      </c>
      <c r="J292" s="168" t="s">
        <v>627</v>
      </c>
      <c r="K292" s="167">
        <v>230.22</v>
      </c>
      <c r="L292" s="167">
        <v>0</v>
      </c>
      <c r="M292" s="169">
        <v>45062</v>
      </c>
    </row>
    <row r="293" spans="6:13" x14ac:dyDescent="0.25">
      <c r="F293" s="103" t="s">
        <v>575</v>
      </c>
      <c r="G293" s="20">
        <v>277.33</v>
      </c>
      <c r="H293" s="5">
        <v>45062</v>
      </c>
      <c r="J293" s="168" t="s">
        <v>628</v>
      </c>
      <c r="K293" s="167">
        <v>277.33</v>
      </c>
      <c r="L293" s="167">
        <v>0</v>
      </c>
      <c r="M293" s="169">
        <v>45062</v>
      </c>
    </row>
    <row r="294" spans="6:13" x14ac:dyDescent="0.25">
      <c r="F294" s="103" t="s">
        <v>576</v>
      </c>
      <c r="G294" s="20">
        <v>307.26</v>
      </c>
      <c r="H294" s="5">
        <v>45062</v>
      </c>
      <c r="J294" s="168" t="s">
        <v>629</v>
      </c>
      <c r="K294" s="167">
        <v>307.26</v>
      </c>
      <c r="L294" s="167">
        <v>0</v>
      </c>
      <c r="M294" s="169">
        <v>45062</v>
      </c>
    </row>
    <row r="295" spans="6:13" x14ac:dyDescent="0.25">
      <c r="F295" s="103" t="s">
        <v>577</v>
      </c>
      <c r="G295" s="20">
        <v>315.88</v>
      </c>
      <c r="H295" s="5">
        <v>45062</v>
      </c>
      <c r="J295" s="168" t="s">
        <v>630</v>
      </c>
      <c r="K295" s="167">
        <v>315.88</v>
      </c>
      <c r="L295" s="167">
        <v>0</v>
      </c>
      <c r="M295" s="169">
        <v>45062</v>
      </c>
    </row>
    <row r="296" spans="6:13" x14ac:dyDescent="0.25">
      <c r="F296" s="103" t="s">
        <v>578</v>
      </c>
      <c r="G296" s="20">
        <v>324.7</v>
      </c>
      <c r="H296" s="5">
        <v>45062</v>
      </c>
      <c r="J296" s="168" t="s">
        <v>631</v>
      </c>
      <c r="K296" s="167">
        <v>324.7</v>
      </c>
      <c r="L296" s="167">
        <v>0</v>
      </c>
      <c r="M296" s="169">
        <v>45062</v>
      </c>
    </row>
    <row r="297" spans="6:13" x14ac:dyDescent="0.25">
      <c r="F297" s="103" t="s">
        <v>579</v>
      </c>
      <c r="G297" s="20">
        <v>346.8</v>
      </c>
      <c r="H297" s="5">
        <v>45062</v>
      </c>
      <c r="J297" s="168" t="s">
        <v>632</v>
      </c>
      <c r="K297" s="167">
        <v>346.8</v>
      </c>
      <c r="L297" s="167">
        <v>0</v>
      </c>
      <c r="M297" s="169">
        <v>45062</v>
      </c>
    </row>
    <row r="298" spans="6:13" x14ac:dyDescent="0.25">
      <c r="F298" s="103" t="s">
        <v>580</v>
      </c>
      <c r="G298" s="20">
        <v>361.8</v>
      </c>
      <c r="H298" s="5">
        <v>45062</v>
      </c>
      <c r="J298" s="168" t="s">
        <v>633</v>
      </c>
      <c r="K298" s="167">
        <v>361.8</v>
      </c>
      <c r="L298" s="167">
        <v>0</v>
      </c>
      <c r="M298" s="169">
        <v>45062</v>
      </c>
    </row>
    <row r="299" spans="6:13" x14ac:dyDescent="0.25">
      <c r="F299" s="103" t="s">
        <v>581</v>
      </c>
      <c r="G299" s="20">
        <v>437.59</v>
      </c>
      <c r="H299" s="5">
        <v>45062</v>
      </c>
      <c r="J299" s="168" t="s">
        <v>634</v>
      </c>
      <c r="K299" s="167">
        <v>437.59</v>
      </c>
      <c r="L299" s="167">
        <v>0</v>
      </c>
      <c r="M299" s="169">
        <v>45062</v>
      </c>
    </row>
    <row r="300" spans="6:13" x14ac:dyDescent="0.25">
      <c r="F300" s="103" t="s">
        <v>582</v>
      </c>
      <c r="G300" s="20">
        <v>480.33</v>
      </c>
      <c r="H300" s="5">
        <v>45062</v>
      </c>
      <c r="J300" s="168" t="s">
        <v>635</v>
      </c>
      <c r="K300" s="167">
        <v>480.33</v>
      </c>
      <c r="L300" s="167">
        <v>0</v>
      </c>
      <c r="M300" s="169">
        <v>45062</v>
      </c>
    </row>
    <row r="301" spans="6:13" x14ac:dyDescent="0.25">
      <c r="F301" s="103" t="s">
        <v>583</v>
      </c>
      <c r="G301" s="20">
        <v>495.34</v>
      </c>
      <c r="H301" s="5">
        <v>45062</v>
      </c>
      <c r="J301" s="168" t="s">
        <v>636</v>
      </c>
      <c r="K301" s="167">
        <v>495.34</v>
      </c>
      <c r="L301" s="167">
        <v>0</v>
      </c>
      <c r="M301" s="169">
        <v>45062</v>
      </c>
    </row>
    <row r="302" spans="6:13" x14ac:dyDescent="0.25">
      <c r="F302" s="103" t="s">
        <v>584</v>
      </c>
      <c r="G302" s="20">
        <v>708.27</v>
      </c>
      <c r="H302" s="5">
        <v>45062</v>
      </c>
      <c r="J302" s="168" t="s">
        <v>637</v>
      </c>
      <c r="K302" s="167">
        <v>708.27</v>
      </c>
      <c r="L302" s="167">
        <v>0</v>
      </c>
      <c r="M302" s="169">
        <v>45062</v>
      </c>
    </row>
    <row r="303" spans="6:13" x14ac:dyDescent="0.25">
      <c r="F303" s="103" t="s">
        <v>585</v>
      </c>
      <c r="G303" s="20">
        <v>878.24</v>
      </c>
      <c r="H303" s="5">
        <v>45062</v>
      </c>
      <c r="J303" s="168" t="s">
        <v>638</v>
      </c>
      <c r="K303" s="167">
        <v>878.24</v>
      </c>
      <c r="L303" s="167">
        <v>0</v>
      </c>
      <c r="M303" s="169">
        <v>45062</v>
      </c>
    </row>
    <row r="304" spans="6:13" x14ac:dyDescent="0.25">
      <c r="F304" s="103" t="s">
        <v>586</v>
      </c>
      <c r="G304" s="20">
        <v>1149.5899999999999</v>
      </c>
      <c r="H304" s="5">
        <v>45062</v>
      </c>
      <c r="J304" s="168" t="s">
        <v>222</v>
      </c>
      <c r="K304" s="167">
        <v>1149.5899999999999</v>
      </c>
      <c r="L304" s="167">
        <v>0</v>
      </c>
      <c r="M304" s="169">
        <v>45062</v>
      </c>
    </row>
    <row r="305" spans="6:13" x14ac:dyDescent="0.25">
      <c r="F305" s="103" t="s">
        <v>587</v>
      </c>
      <c r="G305" s="20">
        <v>2717.7</v>
      </c>
      <c r="H305" s="5">
        <v>45062</v>
      </c>
      <c r="J305" s="168" t="s">
        <v>639</v>
      </c>
      <c r="K305" s="167">
        <v>2717.7</v>
      </c>
      <c r="L305" s="167">
        <v>0</v>
      </c>
      <c r="M305" s="169">
        <v>45062</v>
      </c>
    </row>
    <row r="306" spans="6:13" x14ac:dyDescent="0.25">
      <c r="F306" s="103" t="s">
        <v>588</v>
      </c>
      <c r="G306" s="20">
        <v>2809.01</v>
      </c>
      <c r="H306" s="5">
        <v>45062</v>
      </c>
      <c r="J306" s="168" t="s">
        <v>631</v>
      </c>
      <c r="K306" s="167">
        <v>2809.01</v>
      </c>
      <c r="L306" s="167">
        <v>0</v>
      </c>
      <c r="M306" s="169">
        <v>45062</v>
      </c>
    </row>
    <row r="307" spans="6:13" x14ac:dyDescent="0.25">
      <c r="F307" s="103" t="s">
        <v>589</v>
      </c>
      <c r="G307" s="20">
        <v>3499.48</v>
      </c>
      <c r="H307" s="5">
        <v>45062</v>
      </c>
      <c r="J307" s="168" t="s">
        <v>640</v>
      </c>
      <c r="K307" s="167">
        <v>3499.48</v>
      </c>
      <c r="L307" s="167">
        <v>0</v>
      </c>
      <c r="M307" s="169">
        <v>45062</v>
      </c>
    </row>
    <row r="308" spans="6:13" x14ac:dyDescent="0.25">
      <c r="F308" s="103" t="s">
        <v>590</v>
      </c>
      <c r="G308" s="20">
        <v>354.6</v>
      </c>
      <c r="H308" s="5">
        <v>45065</v>
      </c>
      <c r="J308" s="168" t="s">
        <v>641</v>
      </c>
      <c r="K308" s="167">
        <v>354.6</v>
      </c>
      <c r="L308" s="167">
        <v>0</v>
      </c>
      <c r="M308" s="169">
        <v>45065</v>
      </c>
    </row>
    <row r="309" spans="6:13" x14ac:dyDescent="0.25">
      <c r="F309" s="103" t="s">
        <v>591</v>
      </c>
      <c r="G309" s="20">
        <v>489.98</v>
      </c>
      <c r="H309" s="5">
        <v>45065</v>
      </c>
      <c r="J309" s="168" t="s">
        <v>642</v>
      </c>
      <c r="K309" s="167">
        <v>489.98</v>
      </c>
      <c r="L309" s="167">
        <v>2671.27</v>
      </c>
      <c r="M309" s="169">
        <v>45065</v>
      </c>
    </row>
    <row r="310" spans="6:13" x14ac:dyDescent="0.25">
      <c r="F310" s="103" t="s">
        <v>592</v>
      </c>
      <c r="G310" s="20">
        <v>812.83</v>
      </c>
      <c r="H310" s="5">
        <v>45065</v>
      </c>
      <c r="J310" s="168" t="s">
        <v>643</v>
      </c>
      <c r="K310" s="167">
        <v>812.83</v>
      </c>
      <c r="L310" s="167">
        <v>0</v>
      </c>
      <c r="M310" s="169">
        <v>45065</v>
      </c>
    </row>
    <row r="311" spans="6:13" x14ac:dyDescent="0.25">
      <c r="F311" s="103" t="s">
        <v>593</v>
      </c>
      <c r="G311" s="20">
        <v>3414.65</v>
      </c>
      <c r="H311" s="5">
        <v>45065</v>
      </c>
      <c r="J311" s="168" t="s">
        <v>150</v>
      </c>
      <c r="K311" s="167">
        <v>3414.65</v>
      </c>
      <c r="L311" s="167">
        <v>0</v>
      </c>
      <c r="M311" s="169">
        <v>45065</v>
      </c>
    </row>
    <row r="312" spans="6:13" x14ac:dyDescent="0.25">
      <c r="F312" s="103" t="s">
        <v>594</v>
      </c>
      <c r="G312" s="20">
        <v>7487.83</v>
      </c>
      <c r="H312" s="5">
        <v>45065</v>
      </c>
      <c r="J312" s="168" t="s">
        <v>644</v>
      </c>
      <c r="K312" s="167">
        <v>7487.83</v>
      </c>
      <c r="L312" s="167">
        <v>0</v>
      </c>
      <c r="M312" s="169">
        <v>45065</v>
      </c>
    </row>
    <row r="313" spans="6:13" x14ac:dyDescent="0.25">
      <c r="F313" s="103" t="s">
        <v>595</v>
      </c>
      <c r="G313" s="20">
        <v>15020.76</v>
      </c>
      <c r="H313" s="5">
        <v>45065</v>
      </c>
      <c r="J313" s="168" t="s">
        <v>645</v>
      </c>
      <c r="K313" s="167">
        <v>15020.76</v>
      </c>
      <c r="L313" s="167">
        <v>0</v>
      </c>
      <c r="M313" s="169">
        <v>45065</v>
      </c>
    </row>
    <row r="314" spans="6:13" x14ac:dyDescent="0.25">
      <c r="F314" s="103" t="s">
        <v>596</v>
      </c>
      <c r="G314" s="20">
        <v>12.99</v>
      </c>
      <c r="H314" s="5">
        <v>45066</v>
      </c>
      <c r="J314" s="168" t="s">
        <v>646</v>
      </c>
      <c r="K314" s="167">
        <v>12.99</v>
      </c>
      <c r="L314" s="167">
        <v>0</v>
      </c>
      <c r="M314" s="169">
        <v>45066</v>
      </c>
    </row>
    <row r="315" spans="6:13" x14ac:dyDescent="0.25">
      <c r="F315" s="103" t="s">
        <v>597</v>
      </c>
      <c r="G315" s="20">
        <v>349.92</v>
      </c>
      <c r="H315" s="5">
        <v>45066</v>
      </c>
      <c r="J315" s="168" t="s">
        <v>647</v>
      </c>
      <c r="K315" s="167">
        <v>349.92</v>
      </c>
      <c r="L315" s="167">
        <v>0</v>
      </c>
      <c r="M315" s="169">
        <v>45066</v>
      </c>
    </row>
    <row r="316" spans="6:13" x14ac:dyDescent="0.25">
      <c r="F316" s="103" t="s">
        <v>598</v>
      </c>
      <c r="G316" s="20">
        <v>362.05</v>
      </c>
      <c r="H316" s="5">
        <v>45066</v>
      </c>
      <c r="J316" s="168" t="s">
        <v>648</v>
      </c>
      <c r="K316" s="167">
        <v>362.05</v>
      </c>
      <c r="L316" s="167">
        <v>0</v>
      </c>
      <c r="M316" s="169">
        <v>45066</v>
      </c>
    </row>
    <row r="317" spans="6:13" x14ac:dyDescent="0.25">
      <c r="F317" s="103" t="s">
        <v>599</v>
      </c>
      <c r="G317" s="20">
        <v>506.05</v>
      </c>
      <c r="H317" s="5">
        <v>45066</v>
      </c>
      <c r="J317" s="168" t="s">
        <v>649</v>
      </c>
      <c r="K317" s="167">
        <v>506.05</v>
      </c>
      <c r="L317" s="167">
        <v>0</v>
      </c>
      <c r="M317" s="169">
        <v>45066</v>
      </c>
    </row>
    <row r="318" spans="6:13" x14ac:dyDescent="0.25">
      <c r="F318" s="103" t="s">
        <v>600</v>
      </c>
      <c r="G318" s="20">
        <v>631.99</v>
      </c>
      <c r="H318" s="5">
        <v>45066</v>
      </c>
      <c r="J318" s="168" t="s">
        <v>650</v>
      </c>
      <c r="K318" s="167">
        <v>631.99</v>
      </c>
      <c r="L318" s="167">
        <v>0</v>
      </c>
      <c r="M318" s="169">
        <v>45066</v>
      </c>
    </row>
    <row r="319" spans="6:13" x14ac:dyDescent="0.25">
      <c r="F319" s="103" t="s">
        <v>601</v>
      </c>
      <c r="G319" s="20">
        <v>968.54</v>
      </c>
      <c r="H319" s="5">
        <v>45066</v>
      </c>
      <c r="J319" s="168" t="s">
        <v>144</v>
      </c>
      <c r="K319" s="167">
        <v>968.54</v>
      </c>
      <c r="L319" s="167">
        <v>0</v>
      </c>
      <c r="M319" s="169">
        <v>45066</v>
      </c>
    </row>
    <row r="320" spans="6:13" x14ac:dyDescent="0.25">
      <c r="F320" s="103" t="s">
        <v>602</v>
      </c>
      <c r="G320" s="20">
        <v>935.88</v>
      </c>
      <c r="H320" s="5">
        <v>45068</v>
      </c>
      <c r="J320" s="168" t="s">
        <v>643</v>
      </c>
      <c r="K320" s="167">
        <v>935.88</v>
      </c>
      <c r="L320" s="167">
        <v>0</v>
      </c>
      <c r="M320" s="169">
        <v>45068</v>
      </c>
    </row>
    <row r="321" spans="2:13" x14ac:dyDescent="0.25">
      <c r="F321" s="103" t="s">
        <v>603</v>
      </c>
      <c r="G321" s="20">
        <v>14</v>
      </c>
      <c r="H321" s="5">
        <v>45069</v>
      </c>
      <c r="J321" s="168" t="s">
        <v>651</v>
      </c>
      <c r="K321" s="167">
        <v>14</v>
      </c>
      <c r="L321" s="167">
        <v>0</v>
      </c>
      <c r="M321" s="169">
        <v>45069</v>
      </c>
    </row>
    <row r="322" spans="2:13" x14ac:dyDescent="0.25">
      <c r="F322" s="103" t="s">
        <v>604</v>
      </c>
      <c r="G322" s="20">
        <v>3548.29</v>
      </c>
      <c r="H322" s="5">
        <v>45069</v>
      </c>
      <c r="J322" s="168" t="s">
        <v>651</v>
      </c>
      <c r="K322" s="167">
        <v>3548.29</v>
      </c>
      <c r="L322" s="167">
        <v>0</v>
      </c>
      <c r="M322" s="169">
        <v>45069</v>
      </c>
    </row>
    <row r="323" spans="2:13" x14ac:dyDescent="0.25">
      <c r="F323" s="103" t="s">
        <v>605</v>
      </c>
      <c r="G323" s="20">
        <v>327.74</v>
      </c>
      <c r="H323" s="5">
        <v>45072</v>
      </c>
      <c r="J323" s="168" t="s">
        <v>652</v>
      </c>
      <c r="K323" s="167">
        <v>327.74</v>
      </c>
      <c r="L323" s="167">
        <v>0</v>
      </c>
      <c r="M323" s="169">
        <v>45072</v>
      </c>
    </row>
    <row r="324" spans="2:13" x14ac:dyDescent="0.25">
      <c r="F324" s="103" t="s">
        <v>606</v>
      </c>
      <c r="G324" s="20">
        <v>3919.66</v>
      </c>
      <c r="H324" s="5">
        <v>45072</v>
      </c>
      <c r="J324" s="168" t="s">
        <v>150</v>
      </c>
      <c r="K324" s="167">
        <v>3919.66</v>
      </c>
      <c r="L324" s="167">
        <v>0</v>
      </c>
      <c r="M324" s="169">
        <v>45072</v>
      </c>
    </row>
    <row r="325" spans="2:13" x14ac:dyDescent="0.25">
      <c r="F325" s="103" t="s">
        <v>607</v>
      </c>
      <c r="G325" s="20">
        <v>50</v>
      </c>
      <c r="H325" s="5">
        <v>45075</v>
      </c>
      <c r="J325" s="168" t="s">
        <v>653</v>
      </c>
      <c r="K325" s="167">
        <v>50</v>
      </c>
      <c r="L325" s="167">
        <v>0</v>
      </c>
      <c r="M325" s="169">
        <v>45075</v>
      </c>
    </row>
    <row r="326" spans="2:13" x14ac:dyDescent="0.25">
      <c r="F326" s="103" t="s">
        <v>608</v>
      </c>
      <c r="G326" s="20">
        <v>50</v>
      </c>
      <c r="H326" s="5">
        <v>45075</v>
      </c>
      <c r="J326" s="168" t="s">
        <v>653</v>
      </c>
      <c r="K326" s="167">
        <v>50</v>
      </c>
      <c r="L326" s="167">
        <v>0</v>
      </c>
      <c r="M326" s="169">
        <v>45075</v>
      </c>
    </row>
    <row r="327" spans="2:13" x14ac:dyDescent="0.25">
      <c r="F327" s="103" t="s">
        <v>609</v>
      </c>
      <c r="G327" s="20">
        <v>147.04</v>
      </c>
      <c r="H327" s="5">
        <v>45076</v>
      </c>
      <c r="J327" s="168" t="s">
        <v>654</v>
      </c>
      <c r="K327" s="167">
        <v>147.04</v>
      </c>
      <c r="L327" s="167">
        <v>0</v>
      </c>
      <c r="M327" s="169">
        <v>45076</v>
      </c>
    </row>
    <row r="328" spans="2:13" x14ac:dyDescent="0.25">
      <c r="F328" s="103" t="s">
        <v>610</v>
      </c>
      <c r="G328" s="20">
        <v>2551.67</v>
      </c>
      <c r="H328" s="5">
        <v>45076</v>
      </c>
      <c r="J328" s="168" t="s">
        <v>654</v>
      </c>
      <c r="K328" s="167">
        <v>2551.67</v>
      </c>
      <c r="L328" s="167">
        <v>0</v>
      </c>
      <c r="M328" s="169">
        <v>45076</v>
      </c>
    </row>
    <row r="329" spans="2:13" x14ac:dyDescent="0.25">
      <c r="F329" s="103"/>
      <c r="G329" s="20"/>
      <c r="H329" s="5"/>
      <c r="K329" s="20"/>
      <c r="L329" s="20"/>
    </row>
    <row r="330" spans="2:13" x14ac:dyDescent="0.25">
      <c r="F330" s="103"/>
      <c r="G330" s="20"/>
      <c r="H330" s="5"/>
      <c r="I330" s="103"/>
      <c r="J330" s="103"/>
      <c r="K330" s="20"/>
      <c r="L330" s="20"/>
      <c r="M330" s="5"/>
    </row>
    <row r="331" spans="2:13" x14ac:dyDescent="0.25">
      <c r="G331" s="46"/>
      <c r="H331" s="21"/>
      <c r="K331" s="46"/>
      <c r="L331" s="46"/>
      <c r="M331" s="21"/>
    </row>
    <row r="332" spans="2:13" x14ac:dyDescent="0.25">
      <c r="B332" s="46">
        <f>SUMIF(C5:C104,"&lt;&gt;",B5:B104)</f>
        <v>719949.7</v>
      </c>
      <c r="G332" s="53">
        <f>SUM(G5:G331)</f>
        <v>700168.39999999956</v>
      </c>
      <c r="H332" s="21"/>
      <c r="K332" s="53">
        <f>SUM(K5:K331)</f>
        <v>700168.39999999956</v>
      </c>
      <c r="L332" s="53">
        <f>SUM(L5:L331)</f>
        <v>48567.14</v>
      </c>
    </row>
    <row r="333" spans="2:13" x14ac:dyDescent="0.25">
      <c r="G333" s="54" t="s">
        <v>42</v>
      </c>
      <c r="K333" s="54" t="s">
        <v>68</v>
      </c>
      <c r="L333" s="54" t="s">
        <v>69</v>
      </c>
    </row>
  </sheetData>
  <sortState ref="A5:C18">
    <sortCondition ref="C5:C18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0"/>
  <sheetViews>
    <sheetView zoomScaleNormal="100" workbookViewId="0">
      <pane ySplit="2" topLeftCell="A6" activePane="bottomLeft" state="frozen"/>
      <selection activeCell="R1" sqref="R1"/>
      <selection pane="bottomLeft" activeCell="I20" sqref="I20"/>
    </sheetView>
  </sheetViews>
  <sheetFormatPr defaultColWidth="9.140625" defaultRowHeight="15" x14ac:dyDescent="0.25"/>
  <cols>
    <col min="1" max="1" width="23" style="45" bestFit="1" customWidth="1"/>
    <col min="2" max="2" width="11.85546875" style="63" bestFit="1" customWidth="1"/>
    <col min="3" max="3" width="10.42578125" style="45" bestFit="1" customWidth="1"/>
    <col min="4" max="4" width="2.7109375" style="98" customWidth="1"/>
    <col min="5" max="5" width="17.140625" style="45" bestFit="1" customWidth="1"/>
    <col min="6" max="6" width="11.7109375" style="64" customWidth="1"/>
    <col min="7" max="7" width="11.5703125" style="45" bestFit="1" customWidth="1"/>
    <col min="8" max="8" width="2.7109375" style="98" customWidth="1"/>
    <col min="9" max="9" width="26.140625" style="67" bestFit="1" customWidth="1"/>
    <col min="10" max="10" width="14.7109375" style="64" bestFit="1" customWidth="1"/>
    <col min="11" max="11" width="11.5703125" style="32" bestFit="1" customWidth="1"/>
    <col min="12" max="12" width="2.7109375" style="98" customWidth="1"/>
    <col min="13" max="13" width="19.28515625" style="45" bestFit="1" customWidth="1"/>
    <col min="14" max="14" width="11.85546875" style="63" bestFit="1" customWidth="1"/>
    <col min="15" max="15" width="10.42578125" style="45" bestFit="1" customWidth="1"/>
    <col min="16" max="16" width="2.7109375" style="98" customWidth="1"/>
    <col min="17" max="17" width="21.28515625" style="45" bestFit="1" customWidth="1"/>
    <col min="18" max="18" width="11.85546875" style="63" bestFit="1" customWidth="1"/>
    <col min="19" max="19" width="10.42578125" style="45" bestFit="1" customWidth="1"/>
    <col min="20" max="20" width="2.7109375" style="98" customWidth="1"/>
    <col min="21" max="21" width="28.85546875" style="45" customWidth="1"/>
    <col min="22" max="22" width="8.7109375" style="64" bestFit="1" customWidth="1"/>
    <col min="23" max="23" width="9.42578125" style="45" bestFit="1" customWidth="1"/>
    <col min="24" max="24" width="2.7109375" style="98" customWidth="1"/>
    <col min="25" max="25" width="18.7109375" style="45" bestFit="1" customWidth="1"/>
    <col min="26" max="26" width="8.7109375" style="66" bestFit="1" customWidth="1"/>
    <col min="27" max="27" width="9.42578125" style="45" bestFit="1" customWidth="1"/>
    <col min="28" max="28" width="2.7109375" style="98" customWidth="1"/>
    <col min="29" max="29" width="34.5703125" style="45" bestFit="1" customWidth="1"/>
    <col min="30" max="30" width="10.7109375" style="66" bestFit="1" customWidth="1"/>
    <col min="31" max="31" width="10.42578125" style="45" bestFit="1" customWidth="1"/>
    <col min="32" max="32" width="2.7109375" style="98" customWidth="1"/>
    <col min="33" max="33" width="25.5703125" style="45" bestFit="1" customWidth="1"/>
    <col min="34" max="34" width="8.7109375" style="64" bestFit="1" customWidth="1"/>
    <col min="35" max="35" width="9.42578125" style="45" bestFit="1" customWidth="1"/>
    <col min="36" max="36" width="2.7109375" style="98" customWidth="1"/>
    <col min="37" max="37" width="40.7109375" style="45" bestFit="1" customWidth="1"/>
    <col min="38" max="38" width="11.85546875" style="64" bestFit="1" customWidth="1"/>
    <col min="39" max="39" width="10.42578125" style="45" bestFit="1" customWidth="1"/>
    <col min="40" max="40" width="2.7109375" style="98" customWidth="1"/>
    <col min="41" max="41" width="5" style="45" bestFit="1" customWidth="1"/>
    <col min="42" max="42" width="8.7109375" style="63" bestFit="1" customWidth="1"/>
    <col min="43" max="43" width="9.42578125" style="45" bestFit="1" customWidth="1"/>
    <col min="44" max="44" width="2.7109375" style="98" customWidth="1"/>
    <col min="45" max="45" width="28.85546875" style="45" customWidth="1"/>
    <col min="46" max="46" width="9.140625" style="66" bestFit="1" customWidth="1"/>
    <col min="47" max="47" width="11.5703125" style="45" bestFit="1" customWidth="1"/>
    <col min="48" max="48" width="2.7109375" style="98" customWidth="1"/>
    <col min="49" max="49" width="12.7109375" style="45" customWidth="1"/>
    <col min="50" max="50" width="8.7109375" style="65" bestFit="1" customWidth="1"/>
    <col min="51" max="51" width="9.7109375" style="45" bestFit="1" customWidth="1"/>
    <col min="52" max="16384" width="9.140625" style="45"/>
  </cols>
  <sheetData>
    <row r="1" spans="1:51" s="34" customFormat="1" ht="45" x14ac:dyDescent="0.25">
      <c r="A1" s="56" t="s">
        <v>43</v>
      </c>
      <c r="B1" s="58" t="s">
        <v>51</v>
      </c>
      <c r="C1" s="34" t="s">
        <v>39</v>
      </c>
      <c r="D1" s="97"/>
      <c r="E1" s="34" t="s">
        <v>9</v>
      </c>
      <c r="F1" s="58" t="s">
        <v>51</v>
      </c>
      <c r="G1" s="34" t="s">
        <v>39</v>
      </c>
      <c r="H1" s="97"/>
      <c r="I1" s="34" t="s">
        <v>44</v>
      </c>
      <c r="J1" s="58" t="s">
        <v>51</v>
      </c>
      <c r="K1" s="59" t="s">
        <v>39</v>
      </c>
      <c r="L1" s="97"/>
      <c r="M1" s="34" t="s">
        <v>110</v>
      </c>
      <c r="N1" s="58" t="s">
        <v>51</v>
      </c>
      <c r="O1" s="34" t="s">
        <v>39</v>
      </c>
      <c r="P1" s="97"/>
      <c r="Q1" s="34" t="s">
        <v>77</v>
      </c>
      <c r="R1" s="58" t="s">
        <v>51</v>
      </c>
      <c r="S1" s="34" t="s">
        <v>39</v>
      </c>
      <c r="T1" s="97"/>
      <c r="U1" s="34" t="s">
        <v>115</v>
      </c>
      <c r="V1" s="58" t="s">
        <v>51</v>
      </c>
      <c r="W1" s="34" t="s">
        <v>45</v>
      </c>
      <c r="X1" s="97"/>
      <c r="Y1" s="34" t="s">
        <v>16</v>
      </c>
      <c r="Z1" s="58" t="s">
        <v>51</v>
      </c>
      <c r="AA1" s="34" t="s">
        <v>45</v>
      </c>
      <c r="AB1" s="97"/>
      <c r="AC1" s="34" t="s">
        <v>2</v>
      </c>
      <c r="AD1" s="58" t="s">
        <v>51</v>
      </c>
      <c r="AE1" s="34" t="s">
        <v>45</v>
      </c>
      <c r="AF1" s="97"/>
      <c r="AG1" s="34" t="s">
        <v>116</v>
      </c>
      <c r="AH1" s="58" t="s">
        <v>51</v>
      </c>
      <c r="AI1" s="34" t="s">
        <v>45</v>
      </c>
      <c r="AJ1" s="97"/>
      <c r="AK1" s="34" t="s">
        <v>111</v>
      </c>
      <c r="AL1" s="58" t="s">
        <v>51</v>
      </c>
      <c r="AM1" s="34" t="s">
        <v>45</v>
      </c>
      <c r="AN1" s="97"/>
      <c r="AO1" s="60" t="s">
        <v>46</v>
      </c>
      <c r="AP1" s="58" t="s">
        <v>51</v>
      </c>
      <c r="AQ1" s="34" t="s">
        <v>39</v>
      </c>
      <c r="AR1" s="97"/>
      <c r="AS1" s="61" t="s">
        <v>13</v>
      </c>
      <c r="AT1" s="58" t="s">
        <v>51</v>
      </c>
      <c r="AU1" s="34" t="s">
        <v>39</v>
      </c>
      <c r="AV1" s="97"/>
      <c r="AW1" s="61" t="s">
        <v>5</v>
      </c>
      <c r="AX1" s="58" t="s">
        <v>51</v>
      </c>
      <c r="AY1" s="34" t="s">
        <v>39</v>
      </c>
    </row>
    <row r="2" spans="1:51" s="157" customFormat="1" ht="153" customHeight="1" x14ac:dyDescent="0.25">
      <c r="A2" s="155"/>
      <c r="B2" s="156"/>
      <c r="D2" s="158"/>
      <c r="F2" s="156"/>
      <c r="H2" s="158"/>
      <c r="J2" s="156"/>
      <c r="K2" s="159"/>
      <c r="L2" s="158"/>
      <c r="N2" s="156"/>
      <c r="P2" s="158"/>
      <c r="Q2" s="170" t="s">
        <v>432</v>
      </c>
      <c r="R2" s="170"/>
      <c r="S2" s="170"/>
      <c r="T2" s="158"/>
      <c r="U2" s="170" t="s">
        <v>275</v>
      </c>
      <c r="V2" s="170"/>
      <c r="W2" s="170"/>
      <c r="X2" s="158"/>
      <c r="Y2" s="170" t="s">
        <v>274</v>
      </c>
      <c r="Z2" s="170"/>
      <c r="AA2" s="170"/>
      <c r="AB2" s="158"/>
      <c r="AD2" s="156"/>
      <c r="AF2" s="158"/>
      <c r="AH2" s="156"/>
      <c r="AJ2" s="158"/>
      <c r="AL2" s="156"/>
      <c r="AN2" s="158"/>
      <c r="AO2" s="160"/>
      <c r="AP2" s="156"/>
      <c r="AR2" s="158"/>
      <c r="AS2" s="161"/>
      <c r="AT2" s="156"/>
      <c r="AV2" s="158"/>
      <c r="AW2" s="161"/>
      <c r="AX2" s="156"/>
    </row>
    <row r="3" spans="1:51" ht="24.75" x14ac:dyDescent="0.25">
      <c r="A3" s="45" t="s">
        <v>377</v>
      </c>
      <c r="B3" s="148">
        <v>37125</v>
      </c>
      <c r="C3" s="32">
        <v>44957</v>
      </c>
      <c r="E3" s="36" t="s">
        <v>142</v>
      </c>
      <c r="F3" s="148">
        <v>4500</v>
      </c>
      <c r="G3" s="32">
        <v>44974</v>
      </c>
      <c r="I3" s="36" t="s">
        <v>124</v>
      </c>
      <c r="J3" s="148">
        <v>50000</v>
      </c>
      <c r="K3" s="32">
        <v>44953</v>
      </c>
      <c r="L3" s="100"/>
      <c r="M3" s="103" t="s">
        <v>140</v>
      </c>
      <c r="N3" s="150">
        <v>80000</v>
      </c>
      <c r="O3" s="32">
        <v>44974</v>
      </c>
      <c r="P3" s="100"/>
      <c r="R3" s="166"/>
      <c r="S3" s="32"/>
      <c r="T3" s="100"/>
      <c r="U3" s="151" t="s">
        <v>138</v>
      </c>
      <c r="V3" s="153">
        <v>34.99</v>
      </c>
      <c r="W3" s="32">
        <v>44929</v>
      </c>
      <c r="X3" s="100"/>
      <c r="Y3" s="32"/>
      <c r="AA3" s="32"/>
      <c r="AB3" s="100"/>
      <c r="AC3" s="151" t="s">
        <v>139</v>
      </c>
      <c r="AD3" s="152">
        <v>16.989999999999998</v>
      </c>
      <c r="AE3" s="32">
        <v>44960</v>
      </c>
      <c r="AG3" s="32"/>
      <c r="AI3" s="32"/>
      <c r="AJ3" s="100"/>
      <c r="AK3" s="32"/>
      <c r="AM3" s="32"/>
      <c r="AN3" s="100"/>
      <c r="AS3" s="151" t="s">
        <v>136</v>
      </c>
      <c r="AT3" s="152">
        <v>70.23</v>
      </c>
      <c r="AU3" s="32">
        <v>44929</v>
      </c>
      <c r="AW3" s="151" t="s">
        <v>655</v>
      </c>
      <c r="AX3" s="152">
        <v>9.8000000000000007</v>
      </c>
      <c r="AY3" s="32">
        <v>45071</v>
      </c>
    </row>
    <row r="4" spans="1:51" ht="24.75" x14ac:dyDescent="0.25">
      <c r="C4" s="32"/>
      <c r="G4" s="32"/>
      <c r="I4" s="36" t="s">
        <v>132</v>
      </c>
      <c r="J4" s="148">
        <v>90000</v>
      </c>
      <c r="K4" s="32">
        <v>44953</v>
      </c>
      <c r="L4" s="100"/>
      <c r="P4" s="100"/>
      <c r="T4" s="100"/>
      <c r="U4" s="32"/>
      <c r="W4" s="32"/>
      <c r="X4" s="100"/>
      <c r="Y4" s="32"/>
      <c r="AA4" s="32"/>
      <c r="AB4" s="100"/>
      <c r="AC4" s="151" t="s">
        <v>543</v>
      </c>
      <c r="AD4" s="152">
        <v>1000</v>
      </c>
      <c r="AE4" s="32">
        <v>45036</v>
      </c>
      <c r="AG4" s="32"/>
      <c r="AI4" s="32"/>
      <c r="AJ4" s="100"/>
      <c r="AK4" s="32"/>
      <c r="AM4" s="32"/>
      <c r="AN4" s="100"/>
      <c r="AS4" s="151" t="s">
        <v>137</v>
      </c>
      <c r="AT4" s="152">
        <v>98.99</v>
      </c>
      <c r="AU4" s="32">
        <v>44929</v>
      </c>
    </row>
    <row r="5" spans="1:51" ht="24.75" x14ac:dyDescent="0.25">
      <c r="G5" s="32"/>
      <c r="I5" s="36" t="s">
        <v>129</v>
      </c>
      <c r="J5" s="148">
        <v>100000</v>
      </c>
      <c r="K5" s="32">
        <v>44953</v>
      </c>
      <c r="L5" s="100"/>
      <c r="P5" s="100"/>
      <c r="T5" s="100"/>
      <c r="U5" s="32"/>
      <c r="W5" s="32"/>
      <c r="X5" s="100"/>
      <c r="Y5" s="32"/>
      <c r="AA5" s="32"/>
      <c r="AB5" s="100"/>
      <c r="AG5" s="32"/>
      <c r="AI5" s="32"/>
      <c r="AJ5" s="100"/>
      <c r="AK5" s="32"/>
      <c r="AM5" s="32"/>
      <c r="AN5" s="100"/>
      <c r="AS5" s="151" t="s">
        <v>137</v>
      </c>
      <c r="AT5" s="152">
        <v>91.4</v>
      </c>
      <c r="AU5" s="32">
        <v>44960</v>
      </c>
    </row>
    <row r="6" spans="1:51" ht="24.75" x14ac:dyDescent="0.25">
      <c r="G6" s="32"/>
      <c r="I6" s="36" t="s">
        <v>130</v>
      </c>
      <c r="J6" s="148">
        <v>115000</v>
      </c>
      <c r="K6" s="32">
        <v>44953</v>
      </c>
      <c r="L6" s="100"/>
      <c r="P6" s="100"/>
      <c r="T6" s="100"/>
      <c r="U6" s="32"/>
      <c r="W6" s="32"/>
      <c r="X6" s="100"/>
      <c r="Y6" s="32"/>
      <c r="AA6" s="32"/>
      <c r="AB6" s="100"/>
      <c r="AG6" s="32"/>
      <c r="AI6" s="32"/>
      <c r="AJ6" s="100"/>
      <c r="AK6" s="32"/>
      <c r="AM6" s="32"/>
      <c r="AN6" s="100"/>
      <c r="AS6" s="151" t="s">
        <v>137</v>
      </c>
      <c r="AT6" s="152">
        <v>12.59</v>
      </c>
      <c r="AU6" s="32">
        <v>44988</v>
      </c>
    </row>
    <row r="7" spans="1:51" ht="24.75" x14ac:dyDescent="0.25">
      <c r="I7" s="36" t="s">
        <v>131</v>
      </c>
      <c r="J7" s="148">
        <v>157500</v>
      </c>
      <c r="K7" s="32">
        <v>44953</v>
      </c>
      <c r="L7" s="100"/>
      <c r="P7" s="100"/>
      <c r="T7" s="100"/>
      <c r="U7" s="32"/>
      <c r="W7" s="32"/>
      <c r="X7" s="100"/>
      <c r="Y7" s="32"/>
      <c r="AA7" s="32"/>
      <c r="AB7" s="100"/>
      <c r="AG7" s="32"/>
      <c r="AI7" s="32"/>
      <c r="AJ7" s="100"/>
      <c r="AK7" s="32"/>
      <c r="AM7" s="32"/>
      <c r="AN7" s="100"/>
      <c r="AS7" s="151" t="s">
        <v>137</v>
      </c>
      <c r="AT7" s="152">
        <v>35.78</v>
      </c>
      <c r="AU7" s="32">
        <v>44988</v>
      </c>
    </row>
    <row r="8" spans="1:51" x14ac:dyDescent="0.25">
      <c r="I8" s="93" t="s">
        <v>133</v>
      </c>
      <c r="J8" s="150">
        <v>756</v>
      </c>
      <c r="K8" s="32">
        <v>44953</v>
      </c>
      <c r="L8" s="100"/>
      <c r="P8" s="100"/>
      <c r="T8" s="100"/>
      <c r="U8" s="32"/>
      <c r="W8" s="32"/>
      <c r="X8" s="100"/>
      <c r="Y8" s="32"/>
      <c r="AA8" s="32"/>
      <c r="AB8" s="100"/>
      <c r="AG8" s="32"/>
      <c r="AI8" s="32"/>
      <c r="AJ8" s="100"/>
      <c r="AK8" s="32"/>
      <c r="AM8" s="32"/>
      <c r="AN8" s="100"/>
      <c r="AU8" s="32"/>
    </row>
    <row r="9" spans="1:51" x14ac:dyDescent="0.25">
      <c r="I9" s="93" t="s">
        <v>141</v>
      </c>
      <c r="J9" s="150">
        <v>50000</v>
      </c>
      <c r="K9" s="32">
        <v>44974</v>
      </c>
      <c r="L9" s="100"/>
      <c r="P9" s="100"/>
      <c r="T9" s="100"/>
      <c r="U9" s="32"/>
      <c r="W9" s="32"/>
      <c r="X9" s="100"/>
      <c r="Y9" s="32"/>
      <c r="AA9" s="32"/>
      <c r="AB9" s="100"/>
      <c r="AG9" s="32"/>
      <c r="AI9" s="32"/>
      <c r="AJ9" s="100"/>
      <c r="AK9" s="32"/>
      <c r="AM9" s="32"/>
      <c r="AN9" s="100"/>
    </row>
    <row r="10" spans="1:51" x14ac:dyDescent="0.25">
      <c r="I10" s="93" t="s">
        <v>276</v>
      </c>
      <c r="J10" s="150">
        <v>24000</v>
      </c>
      <c r="K10" s="32">
        <v>44974</v>
      </c>
      <c r="L10" s="100"/>
      <c r="P10" s="100"/>
      <c r="T10" s="100"/>
      <c r="U10" s="32"/>
      <c r="W10" s="32"/>
      <c r="X10" s="100"/>
      <c r="Y10" s="32"/>
      <c r="AA10" s="32"/>
      <c r="AB10" s="100"/>
      <c r="AG10" s="32"/>
      <c r="AI10" s="32"/>
      <c r="AJ10" s="100"/>
      <c r="AK10" s="32"/>
      <c r="AM10" s="32"/>
      <c r="AN10" s="100"/>
    </row>
    <row r="11" spans="1:51" x14ac:dyDescent="0.25">
      <c r="I11" s="36" t="s">
        <v>378</v>
      </c>
      <c r="J11" s="150">
        <v>508.2</v>
      </c>
      <c r="K11" s="32">
        <v>44974</v>
      </c>
      <c r="L11" s="100"/>
      <c r="P11" s="100"/>
      <c r="T11" s="100"/>
      <c r="U11" s="32"/>
      <c r="W11" s="32"/>
      <c r="X11" s="100"/>
      <c r="Y11" s="32"/>
      <c r="AA11" s="32"/>
      <c r="AB11" s="100"/>
      <c r="AG11" s="32"/>
      <c r="AI11" s="32"/>
      <c r="AJ11" s="100"/>
      <c r="AK11" s="32"/>
      <c r="AM11" s="32"/>
      <c r="AN11" s="100"/>
    </row>
    <row r="12" spans="1:51" x14ac:dyDescent="0.25">
      <c r="I12" s="45" t="s">
        <v>430</v>
      </c>
      <c r="J12" s="150">
        <v>424.2</v>
      </c>
      <c r="K12" s="32">
        <v>45000</v>
      </c>
      <c r="L12" s="100"/>
      <c r="P12" s="100"/>
      <c r="T12" s="100"/>
      <c r="U12" s="32"/>
      <c r="W12" s="32"/>
      <c r="X12" s="100"/>
      <c r="Y12" s="32"/>
      <c r="AA12" s="32"/>
      <c r="AB12" s="100"/>
      <c r="AG12" s="32"/>
      <c r="AI12" s="32"/>
      <c r="AJ12" s="100"/>
      <c r="AK12" s="32"/>
      <c r="AM12" s="32"/>
      <c r="AN12" s="100"/>
    </row>
    <row r="13" spans="1:51" x14ac:dyDescent="0.25">
      <c r="I13" t="s">
        <v>277</v>
      </c>
      <c r="J13" s="150">
        <v>80000</v>
      </c>
      <c r="K13" s="32">
        <v>45000</v>
      </c>
      <c r="L13" s="100"/>
      <c r="P13" s="100"/>
      <c r="T13" s="100"/>
      <c r="U13" s="32"/>
      <c r="W13" s="32"/>
      <c r="X13" s="100"/>
      <c r="Y13" s="32"/>
      <c r="AA13" s="32"/>
      <c r="AB13" s="100"/>
      <c r="AG13" s="32"/>
      <c r="AI13" s="32"/>
      <c r="AJ13" s="100"/>
      <c r="AK13" s="32"/>
      <c r="AM13" s="32"/>
      <c r="AN13" s="100"/>
    </row>
    <row r="14" spans="1:51" x14ac:dyDescent="0.25">
      <c r="I14" s="93" t="s">
        <v>431</v>
      </c>
      <c r="J14" s="150">
        <v>530.25</v>
      </c>
      <c r="K14" s="32">
        <v>45023</v>
      </c>
      <c r="L14" s="100"/>
      <c r="P14" s="100"/>
      <c r="T14" s="100"/>
      <c r="U14" s="32"/>
      <c r="W14" s="32"/>
      <c r="X14" s="100"/>
      <c r="Y14" s="32"/>
      <c r="AA14" s="32"/>
      <c r="AB14" s="100"/>
      <c r="AG14" s="32"/>
      <c r="AI14" s="32"/>
      <c r="AJ14" s="100"/>
      <c r="AK14" s="32"/>
      <c r="AM14" s="32"/>
      <c r="AN14" s="100"/>
    </row>
    <row r="15" spans="1:51" x14ac:dyDescent="0.25">
      <c r="I15" t="s">
        <v>379</v>
      </c>
      <c r="J15" s="150">
        <v>75000</v>
      </c>
      <c r="K15" s="32">
        <v>45023</v>
      </c>
      <c r="L15" s="100"/>
      <c r="P15" s="100"/>
      <c r="T15" s="100"/>
      <c r="U15" s="32"/>
      <c r="W15" s="32"/>
      <c r="X15" s="100"/>
      <c r="Y15" s="32"/>
      <c r="AA15" s="32"/>
      <c r="AB15" s="100"/>
      <c r="AG15" s="32"/>
      <c r="AI15" s="32"/>
      <c r="AJ15" s="100"/>
      <c r="AK15" s="32"/>
      <c r="AM15" s="32"/>
      <c r="AN15" s="100"/>
    </row>
    <row r="16" spans="1:51" x14ac:dyDescent="0.25">
      <c r="I16" s="36" t="s">
        <v>434</v>
      </c>
      <c r="J16" s="46">
        <v>80000</v>
      </c>
      <c r="L16" s="100"/>
      <c r="P16" s="100"/>
      <c r="T16" s="100"/>
      <c r="U16" s="32"/>
      <c r="W16" s="32"/>
      <c r="X16" s="100"/>
      <c r="Y16" s="32"/>
      <c r="AA16" s="32"/>
      <c r="AB16" s="100"/>
      <c r="AG16" s="32"/>
      <c r="AI16" s="32"/>
      <c r="AJ16" s="100"/>
      <c r="AK16" s="32"/>
      <c r="AM16" s="32"/>
      <c r="AN16" s="100"/>
    </row>
    <row r="17" spans="9:40" x14ac:dyDescent="0.25">
      <c r="I17" s="45" t="s">
        <v>544</v>
      </c>
      <c r="J17" s="46">
        <v>10000</v>
      </c>
      <c r="L17" s="100"/>
      <c r="P17" s="100"/>
      <c r="T17" s="100"/>
      <c r="U17" s="32"/>
      <c r="W17" s="32"/>
      <c r="X17" s="100"/>
      <c r="Y17" s="32"/>
      <c r="AA17" s="32"/>
      <c r="AB17" s="100"/>
      <c r="AG17" s="32"/>
      <c r="AI17" s="32"/>
      <c r="AJ17" s="100"/>
      <c r="AK17" s="32"/>
      <c r="AM17" s="32"/>
      <c r="AN17" s="100"/>
    </row>
    <row r="18" spans="9:40" x14ac:dyDescent="0.25">
      <c r="I18" s="45" t="s">
        <v>545</v>
      </c>
      <c r="J18" s="46">
        <v>10000</v>
      </c>
      <c r="L18" s="100"/>
      <c r="P18" s="100"/>
      <c r="T18" s="100"/>
      <c r="U18" s="32"/>
      <c r="W18" s="32"/>
      <c r="X18" s="100"/>
      <c r="Y18" s="32"/>
      <c r="AA18" s="32"/>
      <c r="AB18" s="100"/>
      <c r="AG18" s="32"/>
      <c r="AI18" s="32"/>
      <c r="AJ18" s="100"/>
      <c r="AK18" s="32"/>
      <c r="AM18" s="32"/>
      <c r="AN18" s="100"/>
    </row>
    <row r="19" spans="9:40" x14ac:dyDescent="0.25">
      <c r="I19" s="36" t="s">
        <v>546</v>
      </c>
      <c r="J19" s="46">
        <v>75000</v>
      </c>
      <c r="L19" s="100"/>
      <c r="P19" s="100"/>
      <c r="T19" s="100"/>
      <c r="U19" s="32"/>
      <c r="W19" s="32"/>
      <c r="X19" s="100"/>
      <c r="Y19" s="32"/>
      <c r="AA19" s="32"/>
      <c r="AB19" s="100"/>
      <c r="AG19" s="32"/>
      <c r="AI19" s="32"/>
      <c r="AJ19" s="100"/>
      <c r="AK19" s="32"/>
      <c r="AM19" s="32"/>
      <c r="AN19" s="100"/>
    </row>
    <row r="20" spans="9:40" x14ac:dyDescent="0.25">
      <c r="I20" s="45"/>
      <c r="J20" s="94"/>
      <c r="L20" s="100"/>
      <c r="P20" s="100"/>
      <c r="T20" s="100"/>
      <c r="U20" s="32"/>
      <c r="W20" s="32"/>
      <c r="X20" s="100"/>
      <c r="Y20" s="32"/>
      <c r="AA20" s="32"/>
      <c r="AB20" s="100"/>
      <c r="AG20" s="32"/>
      <c r="AI20" s="32"/>
      <c r="AJ20" s="100"/>
      <c r="AK20" s="32"/>
      <c r="AM20" s="32"/>
      <c r="AN20" s="100"/>
    </row>
    <row r="21" spans="9:40" x14ac:dyDescent="0.25">
      <c r="I21" s="45"/>
      <c r="J21" s="94"/>
      <c r="L21" s="100"/>
      <c r="P21" s="100"/>
      <c r="T21" s="100"/>
      <c r="U21" s="32"/>
      <c r="W21" s="32"/>
      <c r="X21" s="100"/>
      <c r="Y21" s="32"/>
      <c r="AA21" s="32"/>
      <c r="AB21" s="100"/>
      <c r="AG21" s="32"/>
      <c r="AI21" s="32"/>
      <c r="AJ21" s="100"/>
      <c r="AK21" s="32"/>
      <c r="AM21" s="32"/>
      <c r="AN21" s="100"/>
    </row>
    <row r="22" spans="9:40" x14ac:dyDescent="0.25">
      <c r="I22" s="45"/>
      <c r="J22" s="94"/>
      <c r="L22" s="100"/>
      <c r="P22" s="100"/>
      <c r="T22" s="100"/>
      <c r="U22" s="32"/>
      <c r="W22" s="32"/>
      <c r="X22" s="100"/>
      <c r="Y22" s="32"/>
      <c r="AA22" s="32"/>
      <c r="AB22" s="100"/>
      <c r="AG22" s="32"/>
      <c r="AI22" s="32"/>
      <c r="AJ22" s="100"/>
      <c r="AK22" s="32"/>
      <c r="AM22" s="32"/>
      <c r="AN22" s="100"/>
    </row>
    <row r="23" spans="9:40" x14ac:dyDescent="0.25">
      <c r="I23" s="45"/>
      <c r="J23" s="94"/>
      <c r="L23" s="100"/>
      <c r="P23" s="100"/>
      <c r="T23" s="100"/>
      <c r="U23" s="32"/>
      <c r="W23" s="32"/>
      <c r="X23" s="100"/>
      <c r="Y23" s="32"/>
      <c r="AA23" s="32"/>
      <c r="AB23" s="100"/>
      <c r="AG23" s="32"/>
      <c r="AI23" s="32"/>
      <c r="AJ23" s="100"/>
      <c r="AK23" s="32"/>
      <c r="AM23" s="32"/>
      <c r="AN23" s="100"/>
    </row>
    <row r="24" spans="9:40" x14ac:dyDescent="0.25">
      <c r="I24" s="45"/>
      <c r="J24" s="94"/>
      <c r="L24" s="100"/>
      <c r="P24" s="100"/>
      <c r="T24" s="100"/>
      <c r="U24" s="32"/>
      <c r="W24" s="32"/>
      <c r="X24" s="100"/>
      <c r="Y24" s="32"/>
      <c r="AA24" s="32"/>
      <c r="AB24" s="100"/>
      <c r="AG24" s="32"/>
      <c r="AI24" s="32"/>
      <c r="AJ24" s="100"/>
      <c r="AK24" s="32"/>
      <c r="AM24" s="32"/>
      <c r="AN24" s="100"/>
    </row>
    <row r="25" spans="9:40" x14ac:dyDescent="0.25">
      <c r="I25" s="45"/>
      <c r="J25" s="94"/>
      <c r="L25" s="100"/>
      <c r="P25" s="100"/>
      <c r="T25" s="100"/>
      <c r="U25" s="32"/>
      <c r="W25" s="32"/>
      <c r="X25" s="100"/>
      <c r="Y25" s="32"/>
      <c r="AA25" s="32"/>
      <c r="AB25" s="100"/>
      <c r="AG25" s="32"/>
      <c r="AI25" s="32"/>
      <c r="AJ25" s="100"/>
      <c r="AK25" s="32"/>
      <c r="AM25" s="32"/>
      <c r="AN25" s="100"/>
    </row>
    <row r="26" spans="9:40" x14ac:dyDescent="0.25">
      <c r="I26" s="36"/>
      <c r="J26" s="46"/>
      <c r="L26" s="100"/>
      <c r="P26" s="100"/>
      <c r="T26" s="100"/>
      <c r="U26" s="32"/>
      <c r="W26" s="32"/>
      <c r="X26" s="100"/>
      <c r="Y26" s="32"/>
      <c r="AA26" s="32"/>
      <c r="AB26" s="100"/>
      <c r="AG26" s="32"/>
      <c r="AI26" s="32"/>
      <c r="AJ26" s="100"/>
      <c r="AK26" s="32"/>
      <c r="AM26" s="32"/>
      <c r="AN26" s="100"/>
    </row>
    <row r="27" spans="9:40" x14ac:dyDescent="0.25">
      <c r="I27" s="36"/>
      <c r="J27" s="46"/>
      <c r="L27" s="100"/>
      <c r="P27" s="100"/>
      <c r="T27" s="100"/>
      <c r="U27" s="32"/>
      <c r="W27" s="32"/>
      <c r="X27" s="100"/>
      <c r="Y27" s="32"/>
      <c r="AA27" s="32"/>
      <c r="AB27" s="100"/>
      <c r="AG27" s="32"/>
      <c r="AI27" s="32"/>
      <c r="AJ27" s="100"/>
      <c r="AK27" s="32"/>
      <c r="AM27" s="32"/>
      <c r="AN27" s="100"/>
    </row>
    <row r="28" spans="9:40" x14ac:dyDescent="0.25">
      <c r="I28" s="36"/>
      <c r="J28" s="46"/>
      <c r="L28" s="100"/>
      <c r="P28" s="100"/>
      <c r="T28" s="100"/>
      <c r="U28" s="32"/>
      <c r="W28" s="32"/>
      <c r="X28" s="100"/>
      <c r="Y28" s="32"/>
      <c r="AA28" s="32"/>
      <c r="AB28" s="100"/>
      <c r="AG28" s="32"/>
      <c r="AI28" s="32"/>
      <c r="AJ28" s="100"/>
      <c r="AK28" s="32"/>
      <c r="AM28" s="32"/>
      <c r="AN28" s="100"/>
    </row>
    <row r="29" spans="9:40" x14ac:dyDescent="0.25">
      <c r="I29" s="36"/>
      <c r="J29" s="46"/>
      <c r="L29" s="100"/>
      <c r="P29" s="100"/>
      <c r="T29" s="100"/>
      <c r="U29" s="32"/>
      <c r="W29" s="32"/>
      <c r="X29" s="100"/>
      <c r="Y29" s="32"/>
      <c r="AA29" s="32"/>
      <c r="AB29" s="100"/>
      <c r="AG29" s="32"/>
      <c r="AI29" s="32"/>
      <c r="AJ29" s="100"/>
      <c r="AK29" s="32"/>
      <c r="AM29" s="32"/>
      <c r="AN29" s="100"/>
    </row>
    <row r="30" spans="9:40" x14ac:dyDescent="0.25">
      <c r="I30" s="36"/>
      <c r="J30" s="46"/>
      <c r="L30" s="100"/>
      <c r="P30" s="100"/>
      <c r="T30" s="100"/>
      <c r="U30" s="32"/>
      <c r="W30" s="32"/>
      <c r="X30" s="100"/>
      <c r="Y30" s="32"/>
      <c r="AA30" s="32"/>
      <c r="AB30" s="100"/>
      <c r="AG30" s="32"/>
      <c r="AI30" s="32"/>
      <c r="AJ30" s="100"/>
      <c r="AK30" s="32"/>
      <c r="AM30" s="32"/>
      <c r="AN30" s="100"/>
    </row>
    <row r="31" spans="9:40" x14ac:dyDescent="0.25">
      <c r="L31" s="100"/>
      <c r="P31" s="100"/>
      <c r="T31" s="100"/>
      <c r="U31" s="32"/>
      <c r="W31" s="32"/>
      <c r="X31" s="100"/>
      <c r="Y31" s="32"/>
      <c r="AA31" s="32"/>
      <c r="AB31" s="100"/>
      <c r="AG31" s="32"/>
      <c r="AI31" s="32"/>
      <c r="AJ31" s="100"/>
      <c r="AK31" s="32"/>
      <c r="AM31" s="32"/>
      <c r="AN31" s="100"/>
    </row>
    <row r="32" spans="9:40" x14ac:dyDescent="0.25">
      <c r="I32" s="36"/>
      <c r="L32" s="100"/>
      <c r="P32" s="100"/>
      <c r="T32" s="100"/>
      <c r="U32" s="32"/>
      <c r="W32" s="32"/>
      <c r="X32" s="100"/>
      <c r="Y32" s="32"/>
      <c r="AA32" s="32"/>
      <c r="AB32" s="100"/>
      <c r="AG32" s="32"/>
      <c r="AI32" s="32"/>
      <c r="AJ32" s="100"/>
      <c r="AK32" s="32"/>
      <c r="AM32" s="32"/>
      <c r="AN32" s="100"/>
    </row>
    <row r="33" spans="2:51" x14ac:dyDescent="0.25">
      <c r="I33" s="36"/>
      <c r="L33" s="100"/>
      <c r="P33" s="100"/>
      <c r="T33" s="100"/>
      <c r="U33" s="32"/>
      <c r="W33" s="32"/>
      <c r="X33" s="100"/>
      <c r="Y33" s="32"/>
      <c r="AA33" s="32"/>
      <c r="AB33" s="100"/>
      <c r="AG33" s="32"/>
      <c r="AI33" s="32"/>
      <c r="AJ33" s="100"/>
      <c r="AK33" s="32"/>
      <c r="AM33" s="32"/>
      <c r="AN33" s="100"/>
    </row>
    <row r="34" spans="2:51" x14ac:dyDescent="0.25">
      <c r="I34" s="36"/>
      <c r="J34" s="46"/>
      <c r="L34" s="100"/>
      <c r="P34" s="100"/>
      <c r="T34" s="100"/>
      <c r="U34" s="32"/>
      <c r="W34" s="32"/>
      <c r="X34" s="100"/>
      <c r="Y34" s="32"/>
      <c r="AA34" s="32"/>
      <c r="AB34" s="100"/>
      <c r="AG34" s="32"/>
      <c r="AI34" s="32"/>
      <c r="AJ34" s="100"/>
      <c r="AK34" s="32"/>
      <c r="AM34" s="32"/>
      <c r="AN34" s="100"/>
    </row>
    <row r="35" spans="2:51" x14ac:dyDescent="0.25">
      <c r="I35" s="36"/>
      <c r="J35" s="46"/>
      <c r="L35" s="100"/>
      <c r="P35" s="100"/>
      <c r="T35" s="100"/>
      <c r="U35" s="32"/>
      <c r="W35" s="32"/>
      <c r="X35" s="100"/>
      <c r="Y35" s="32"/>
      <c r="AA35" s="32"/>
      <c r="AB35" s="100"/>
      <c r="AG35" s="32"/>
      <c r="AI35" s="32"/>
      <c r="AJ35" s="100"/>
      <c r="AK35" s="32"/>
      <c r="AM35" s="32"/>
      <c r="AN35" s="100"/>
    </row>
    <row r="36" spans="2:51" x14ac:dyDescent="0.25">
      <c r="I36" s="36"/>
      <c r="J36" s="46"/>
      <c r="L36" s="100"/>
      <c r="P36" s="100"/>
      <c r="T36" s="100"/>
      <c r="U36" s="32"/>
      <c r="W36" s="32"/>
      <c r="X36" s="100"/>
      <c r="Y36" s="32"/>
      <c r="AA36" s="32"/>
      <c r="AB36" s="100"/>
      <c r="AG36" s="32"/>
      <c r="AI36" s="32"/>
      <c r="AJ36" s="100"/>
      <c r="AK36" s="32"/>
      <c r="AM36" s="32"/>
      <c r="AN36" s="100"/>
    </row>
    <row r="37" spans="2:51" x14ac:dyDescent="0.25">
      <c r="I37" s="36"/>
      <c r="J37" s="46"/>
      <c r="L37" s="100"/>
      <c r="P37" s="100"/>
      <c r="T37" s="100"/>
      <c r="U37" s="32"/>
      <c r="W37" s="32"/>
      <c r="X37" s="100"/>
      <c r="Y37" s="32"/>
      <c r="AA37" s="32"/>
      <c r="AB37" s="100"/>
      <c r="AG37" s="32"/>
      <c r="AI37" s="32"/>
      <c r="AJ37" s="100"/>
      <c r="AK37" s="32"/>
      <c r="AM37" s="32"/>
      <c r="AN37" s="100"/>
    </row>
    <row r="38" spans="2:51" x14ac:dyDescent="0.25">
      <c r="I38" s="36"/>
      <c r="J38" s="46"/>
      <c r="L38" s="100"/>
      <c r="P38" s="100"/>
      <c r="T38" s="100"/>
      <c r="U38" s="32"/>
      <c r="W38" s="32"/>
      <c r="X38" s="100"/>
      <c r="Y38" s="32"/>
      <c r="AA38" s="32"/>
      <c r="AB38" s="100"/>
      <c r="AG38" s="32"/>
      <c r="AI38" s="32"/>
      <c r="AJ38" s="100"/>
      <c r="AK38" s="32"/>
      <c r="AM38" s="32"/>
      <c r="AN38" s="100"/>
    </row>
    <row r="39" spans="2:51" x14ac:dyDescent="0.25">
      <c r="I39" s="36"/>
      <c r="J39" s="46"/>
      <c r="L39" s="100"/>
      <c r="P39" s="100"/>
      <c r="T39" s="100"/>
      <c r="U39" s="32"/>
      <c r="W39" s="32"/>
      <c r="X39" s="100"/>
      <c r="Y39" s="32"/>
      <c r="AA39" s="32"/>
      <c r="AB39" s="100"/>
      <c r="AG39" s="32"/>
      <c r="AI39" s="32"/>
      <c r="AJ39" s="100"/>
      <c r="AK39" s="32"/>
      <c r="AM39" s="32"/>
      <c r="AN39" s="100"/>
    </row>
    <row r="40" spans="2:51" x14ac:dyDescent="0.25">
      <c r="I40" s="36"/>
      <c r="J40" s="46"/>
      <c r="L40" s="100"/>
      <c r="P40" s="100"/>
      <c r="T40" s="100"/>
      <c r="U40" s="32"/>
      <c r="W40" s="32"/>
      <c r="X40" s="100"/>
      <c r="Y40" s="32"/>
      <c r="AA40" s="32"/>
      <c r="AB40" s="100"/>
      <c r="AG40" s="32"/>
      <c r="AI40" s="32"/>
      <c r="AJ40" s="100"/>
      <c r="AK40" s="32"/>
      <c r="AM40" s="32"/>
      <c r="AN40" s="100"/>
    </row>
    <row r="41" spans="2:51" x14ac:dyDescent="0.25">
      <c r="I41" s="36"/>
      <c r="J41" s="46"/>
      <c r="L41" s="100"/>
      <c r="P41" s="100"/>
      <c r="T41" s="100"/>
      <c r="U41" s="32"/>
      <c r="W41" s="32"/>
      <c r="X41" s="100"/>
      <c r="Y41" s="32"/>
      <c r="AA41" s="32"/>
      <c r="AB41" s="100"/>
      <c r="AG41" s="32"/>
      <c r="AI41" s="32"/>
      <c r="AJ41" s="100"/>
      <c r="AK41" s="32"/>
      <c r="AM41" s="32"/>
      <c r="AN41" s="100"/>
    </row>
    <row r="42" spans="2:51" x14ac:dyDescent="0.25">
      <c r="I42" s="36"/>
      <c r="J42" s="46"/>
      <c r="L42" s="100"/>
      <c r="P42" s="100"/>
      <c r="T42" s="100"/>
      <c r="U42" s="32"/>
      <c r="W42" s="32"/>
      <c r="X42" s="100"/>
      <c r="Y42" s="32"/>
      <c r="AA42" s="32"/>
      <c r="AB42" s="100"/>
      <c r="AG42" s="32"/>
      <c r="AI42" s="32"/>
      <c r="AJ42" s="100"/>
      <c r="AK42" s="32"/>
      <c r="AM42" s="32"/>
      <c r="AN42" s="100"/>
    </row>
    <row r="43" spans="2:51" x14ac:dyDescent="0.25">
      <c r="I43" s="93"/>
      <c r="J43" s="94"/>
      <c r="L43" s="100"/>
      <c r="P43" s="100"/>
      <c r="T43" s="100"/>
      <c r="U43" s="32"/>
      <c r="W43" s="32"/>
      <c r="X43" s="100"/>
      <c r="Y43" s="32"/>
      <c r="AA43" s="32"/>
      <c r="AB43" s="100"/>
      <c r="AG43" s="32"/>
      <c r="AI43" s="32"/>
      <c r="AJ43" s="100"/>
      <c r="AK43" s="32"/>
      <c r="AM43" s="32"/>
      <c r="AN43" s="100"/>
    </row>
    <row r="44" spans="2:51" x14ac:dyDescent="0.25">
      <c r="I44" s="93"/>
      <c r="J44" s="94"/>
      <c r="L44" s="100"/>
      <c r="P44" s="100"/>
      <c r="T44" s="100"/>
      <c r="U44" s="32"/>
      <c r="W44" s="32"/>
      <c r="X44" s="100"/>
      <c r="Y44" s="32"/>
      <c r="AA44" s="32"/>
      <c r="AB44" s="100"/>
      <c r="AG44" s="32"/>
      <c r="AI44" s="32"/>
      <c r="AJ44" s="100"/>
      <c r="AK44" s="32"/>
      <c r="AM44" s="32"/>
      <c r="AN44" s="100"/>
    </row>
    <row r="45" spans="2:51" s="64" customFormat="1" x14ac:dyDescent="0.25">
      <c r="B45" s="63">
        <f>SUM(B3:B44)</f>
        <v>37125</v>
      </c>
      <c r="D45" s="99"/>
      <c r="F45" s="62">
        <f>SUM(F3:F44)</f>
        <v>4500</v>
      </c>
      <c r="H45" s="99"/>
      <c r="I45" s="67"/>
      <c r="J45" s="64">
        <f>SUM(J3:J44)</f>
        <v>918718.64999999991</v>
      </c>
      <c r="K45" s="32"/>
      <c r="L45" s="99"/>
      <c r="N45" s="63">
        <f>SUM(N3:N44)</f>
        <v>80000</v>
      </c>
      <c r="P45" s="99"/>
      <c r="R45" s="63">
        <f>SUM(R3:R44)</f>
        <v>0</v>
      </c>
      <c r="T45" s="99"/>
      <c r="V45" s="62">
        <f>SUM(V3:V44)</f>
        <v>34.99</v>
      </c>
      <c r="X45" s="99"/>
      <c r="Z45" s="69">
        <f>SUM(Z3:Z44)</f>
        <v>0</v>
      </c>
      <c r="AB45" s="99"/>
      <c r="AC45" s="68" t="s">
        <v>47</v>
      </c>
      <c r="AD45" s="66">
        <f>SUM(AD3:AD44)</f>
        <v>1016.99</v>
      </c>
      <c r="AF45" s="99"/>
      <c r="AG45" s="32"/>
      <c r="AH45" s="64">
        <f>SUM(AH3:AH44)</f>
        <v>0</v>
      </c>
      <c r="AI45" s="32"/>
      <c r="AJ45" s="99"/>
      <c r="AK45" s="32"/>
      <c r="AL45" s="64">
        <f>SUM(AL3:AL44)</f>
        <v>0</v>
      </c>
      <c r="AM45" s="32"/>
      <c r="AN45" s="99"/>
      <c r="AP45" s="63">
        <f>SUM(AP3:AP44)</f>
        <v>0</v>
      </c>
      <c r="AR45" s="99"/>
      <c r="AT45" s="66">
        <f>SUM(AT3:AT44)</f>
        <v>308.99</v>
      </c>
      <c r="AV45" s="99"/>
      <c r="AW45" s="45"/>
      <c r="AX45" s="65">
        <f>SUM(AX3:AX44)</f>
        <v>9.8000000000000007</v>
      </c>
      <c r="AY45" s="45"/>
    </row>
    <row r="46" spans="2:51" x14ac:dyDescent="0.25">
      <c r="L46" s="100"/>
      <c r="P46" s="100"/>
      <c r="T46" s="100"/>
      <c r="U46" s="32"/>
      <c r="W46" s="32"/>
      <c r="X46" s="100"/>
      <c r="Y46" s="32"/>
      <c r="AA46" s="32"/>
      <c r="AB46" s="100"/>
      <c r="AG46" s="64"/>
      <c r="AI46" s="64"/>
      <c r="AJ46" s="100"/>
      <c r="AK46" s="64"/>
      <c r="AM46" s="64"/>
      <c r="AN46" s="100"/>
    </row>
    <row r="47" spans="2:51" x14ac:dyDescent="0.25">
      <c r="L47" s="100"/>
      <c r="P47" s="100"/>
      <c r="T47" s="100"/>
      <c r="U47" s="32"/>
      <c r="W47" s="32"/>
      <c r="X47" s="100"/>
      <c r="Y47" s="32"/>
      <c r="AA47" s="32"/>
      <c r="AB47" s="100"/>
      <c r="AG47" s="32"/>
      <c r="AI47" s="32"/>
      <c r="AJ47" s="100"/>
      <c r="AK47" s="32"/>
      <c r="AM47" s="32"/>
      <c r="AN47" s="100"/>
    </row>
    <row r="48" spans="2:51" x14ac:dyDescent="0.25">
      <c r="I48" s="45"/>
      <c r="J48" s="45"/>
      <c r="L48" s="100"/>
      <c r="P48" s="100"/>
      <c r="T48" s="100"/>
      <c r="U48" s="32"/>
      <c r="W48" s="32"/>
      <c r="X48" s="100"/>
      <c r="Y48" s="32"/>
      <c r="AA48" s="32"/>
      <c r="AB48" s="100"/>
      <c r="AG48" s="32"/>
      <c r="AI48" s="32"/>
      <c r="AJ48" s="100"/>
      <c r="AK48" s="32"/>
      <c r="AM48" s="32"/>
      <c r="AN48" s="100"/>
    </row>
    <row r="49" spans="9:39" x14ac:dyDescent="0.25">
      <c r="I49" s="45"/>
      <c r="J49" s="45"/>
      <c r="AG49" s="32"/>
      <c r="AI49" s="32"/>
      <c r="AK49" s="32"/>
      <c r="AM49" s="32"/>
    </row>
    <row r="50" spans="9:39" x14ac:dyDescent="0.25">
      <c r="I50" s="45"/>
    </row>
  </sheetData>
  <sortState ref="I2:K12">
    <sortCondition ref="K2:K12"/>
  </sortState>
  <mergeCells count="3">
    <mergeCell ref="U2:W2"/>
    <mergeCell ref="Y2:AA2"/>
    <mergeCell ref="Q2:S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18" sqref="R18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41" t="s">
        <v>33</v>
      </c>
      <c r="C1" s="37" t="s">
        <v>36</v>
      </c>
      <c r="D1" s="142" t="s">
        <v>37</v>
      </c>
      <c r="E1" s="38" t="s">
        <v>38</v>
      </c>
      <c r="F1" s="39"/>
      <c r="G1" s="52" t="s">
        <v>35</v>
      </c>
      <c r="H1" s="37" t="s">
        <v>36</v>
      </c>
      <c r="I1" s="142" t="s">
        <v>37</v>
      </c>
      <c r="J1" s="38" t="s">
        <v>38</v>
      </c>
      <c r="K1" s="38"/>
      <c r="L1" s="52" t="s">
        <v>113</v>
      </c>
      <c r="M1" s="37" t="s">
        <v>36</v>
      </c>
      <c r="N1" s="142" t="s">
        <v>37</v>
      </c>
      <c r="O1" s="38" t="s">
        <v>38</v>
      </c>
      <c r="P1" s="38"/>
      <c r="Q1" s="49" t="s">
        <v>34</v>
      </c>
      <c r="R1" s="49" t="s">
        <v>42</v>
      </c>
    </row>
    <row r="2" spans="1:19" x14ac:dyDescent="0.25">
      <c r="A2" s="40" t="s">
        <v>18</v>
      </c>
      <c r="B2" s="46">
        <v>29991</v>
      </c>
      <c r="C2" s="36">
        <v>498121</v>
      </c>
      <c r="D2" s="148">
        <v>29991</v>
      </c>
      <c r="E2" s="21">
        <v>44956</v>
      </c>
      <c r="F2" s="41"/>
      <c r="G2" s="46">
        <v>6953</v>
      </c>
      <c r="H2" s="36">
        <v>498121</v>
      </c>
      <c r="I2" s="147">
        <v>6953</v>
      </c>
      <c r="J2" s="21">
        <v>44956</v>
      </c>
      <c r="K2" s="21"/>
      <c r="L2" s="46">
        <v>1743</v>
      </c>
      <c r="M2" s="36">
        <v>498121</v>
      </c>
      <c r="N2" s="147">
        <v>1743</v>
      </c>
      <c r="O2" s="21">
        <v>44956</v>
      </c>
      <c r="P2" s="21"/>
      <c r="Q2" s="46">
        <f>SUM(D2+I2+N2)</f>
        <v>38687</v>
      </c>
      <c r="R2" s="49">
        <f>SUM(D2,N2,I2)</f>
        <v>38687</v>
      </c>
    </row>
    <row r="3" spans="1:19" x14ac:dyDescent="0.25">
      <c r="A3" s="3" t="s">
        <v>19</v>
      </c>
      <c r="B3" s="46">
        <f>B47</f>
        <v>138004</v>
      </c>
      <c r="C3" s="43" t="s">
        <v>128</v>
      </c>
      <c r="D3" s="149" t="s">
        <v>128</v>
      </c>
      <c r="E3" s="43" t="s">
        <v>128</v>
      </c>
      <c r="F3" s="41"/>
      <c r="G3" s="46">
        <v>6953</v>
      </c>
      <c r="H3" s="43">
        <v>498160</v>
      </c>
      <c r="I3" s="147">
        <v>6953</v>
      </c>
      <c r="J3" s="21">
        <v>44956</v>
      </c>
      <c r="K3" s="21"/>
      <c r="L3" s="46">
        <v>7705</v>
      </c>
      <c r="M3" s="43">
        <v>498160</v>
      </c>
      <c r="N3" s="147">
        <v>7705</v>
      </c>
      <c r="O3" s="21">
        <v>44956</v>
      </c>
      <c r="P3" s="21"/>
      <c r="Q3" s="46">
        <f>SUM(D47+I3+N3)</f>
        <v>152662</v>
      </c>
      <c r="R3" s="49">
        <f>SUM(D47,N3,I3)</f>
        <v>152662</v>
      </c>
    </row>
    <row r="4" spans="1:19" x14ac:dyDescent="0.25">
      <c r="A4" s="40" t="s">
        <v>20</v>
      </c>
      <c r="B4" s="46">
        <v>129774</v>
      </c>
      <c r="C4" s="36">
        <v>498122</v>
      </c>
      <c r="D4" s="148">
        <v>129774</v>
      </c>
      <c r="E4" s="21">
        <v>44956</v>
      </c>
      <c r="F4" s="41"/>
      <c r="G4" s="46">
        <v>6953</v>
      </c>
      <c r="H4" s="36">
        <v>498122</v>
      </c>
      <c r="I4" s="147">
        <v>6953</v>
      </c>
      <c r="J4" s="21">
        <v>44956</v>
      </c>
      <c r="K4" s="21"/>
      <c r="L4" s="46">
        <v>7355</v>
      </c>
      <c r="M4" s="36">
        <v>498122</v>
      </c>
      <c r="N4" s="147">
        <v>7355</v>
      </c>
      <c r="O4" s="21">
        <v>44956</v>
      </c>
      <c r="P4" s="21"/>
      <c r="Q4" s="46">
        <f t="shared" ref="Q4:Q17" si="0">SUM(D4+I4+N4)</f>
        <v>144082</v>
      </c>
      <c r="R4" s="49">
        <f t="shared" ref="R4:R17" si="1">SUM(D4,N4,I4)</f>
        <v>144082</v>
      </c>
    </row>
    <row r="5" spans="1:19" x14ac:dyDescent="0.25">
      <c r="A5" s="3" t="s">
        <v>21</v>
      </c>
      <c r="B5" s="46">
        <v>31954</v>
      </c>
      <c r="C5" s="36">
        <v>498123</v>
      </c>
      <c r="D5" s="148">
        <v>31954</v>
      </c>
      <c r="E5" s="21">
        <v>44956</v>
      </c>
      <c r="F5" s="41"/>
      <c r="G5" s="46">
        <v>6953</v>
      </c>
      <c r="H5" s="36">
        <v>498123</v>
      </c>
      <c r="I5" s="147">
        <v>6953</v>
      </c>
      <c r="J5" s="21">
        <v>44956</v>
      </c>
      <c r="K5" s="21"/>
      <c r="L5" s="46">
        <v>1830</v>
      </c>
      <c r="M5" s="36">
        <v>498123</v>
      </c>
      <c r="N5" s="147">
        <v>1830</v>
      </c>
      <c r="O5" s="21">
        <v>44956</v>
      </c>
      <c r="P5" s="21"/>
      <c r="Q5" s="46">
        <f t="shared" si="0"/>
        <v>40737</v>
      </c>
      <c r="R5" s="49">
        <f t="shared" si="1"/>
        <v>40737</v>
      </c>
    </row>
    <row r="6" spans="1:19" x14ac:dyDescent="0.25">
      <c r="A6" s="3" t="s">
        <v>22</v>
      </c>
      <c r="B6" s="46">
        <v>55278</v>
      </c>
      <c r="C6" s="36">
        <v>498124</v>
      </c>
      <c r="D6" s="148">
        <v>55278</v>
      </c>
      <c r="E6" s="21">
        <v>44956</v>
      </c>
      <c r="F6" s="41"/>
      <c r="G6" s="46">
        <v>6953</v>
      </c>
      <c r="H6" s="36">
        <v>498124</v>
      </c>
      <c r="I6" s="147">
        <v>6953</v>
      </c>
      <c r="J6" s="21">
        <v>44956</v>
      </c>
      <c r="K6" s="21"/>
      <c r="L6" s="46">
        <v>3173</v>
      </c>
      <c r="M6" s="36">
        <v>498124</v>
      </c>
      <c r="N6" s="147">
        <v>3173</v>
      </c>
      <c r="O6" s="21">
        <v>44956</v>
      </c>
      <c r="P6" s="21"/>
      <c r="Q6" s="46">
        <f t="shared" si="0"/>
        <v>65404</v>
      </c>
      <c r="R6" s="49">
        <f t="shared" si="1"/>
        <v>65404</v>
      </c>
    </row>
    <row r="7" spans="1:19" x14ac:dyDescent="0.25">
      <c r="A7" s="3" t="s">
        <v>23</v>
      </c>
      <c r="B7" s="46">
        <v>21958</v>
      </c>
      <c r="C7" s="36">
        <v>498125</v>
      </c>
      <c r="D7" s="148">
        <v>21958</v>
      </c>
      <c r="E7" s="21">
        <v>44956</v>
      </c>
      <c r="F7" s="41"/>
      <c r="G7" s="46">
        <v>6953</v>
      </c>
      <c r="H7" s="36">
        <v>498125</v>
      </c>
      <c r="I7" s="147">
        <v>6953</v>
      </c>
      <c r="J7" s="21">
        <v>44956</v>
      </c>
      <c r="K7" s="21"/>
      <c r="L7" s="46">
        <v>1276</v>
      </c>
      <c r="M7" s="36">
        <v>498125</v>
      </c>
      <c r="N7" s="147">
        <v>1276</v>
      </c>
      <c r="O7" s="21">
        <v>44956</v>
      </c>
      <c r="P7" s="21"/>
      <c r="Q7" s="46">
        <f t="shared" si="0"/>
        <v>30187</v>
      </c>
      <c r="R7" s="49">
        <f t="shared" si="1"/>
        <v>30187</v>
      </c>
    </row>
    <row r="8" spans="1:19" x14ac:dyDescent="0.25">
      <c r="A8" s="3" t="s">
        <v>24</v>
      </c>
      <c r="B8" s="46">
        <v>154347</v>
      </c>
      <c r="C8" s="36">
        <v>498126</v>
      </c>
      <c r="D8" s="148">
        <v>154347</v>
      </c>
      <c r="E8" s="21">
        <v>44956</v>
      </c>
      <c r="F8" s="41"/>
      <c r="G8" s="46">
        <v>6953</v>
      </c>
      <c r="H8" s="36">
        <v>498126</v>
      </c>
      <c r="I8" s="147">
        <v>6953</v>
      </c>
      <c r="J8" s="21">
        <v>44956</v>
      </c>
      <c r="K8" s="21"/>
      <c r="L8" s="46">
        <v>8834</v>
      </c>
      <c r="M8" s="36">
        <v>498126</v>
      </c>
      <c r="N8" s="147">
        <v>8834</v>
      </c>
      <c r="O8" s="21">
        <v>44956</v>
      </c>
      <c r="P8" s="21"/>
      <c r="Q8" s="46">
        <f t="shared" si="0"/>
        <v>170134</v>
      </c>
      <c r="R8" s="49">
        <f t="shared" si="1"/>
        <v>170134</v>
      </c>
    </row>
    <row r="9" spans="1:19" x14ac:dyDescent="0.25">
      <c r="A9" s="40" t="s">
        <v>40</v>
      </c>
      <c r="B9" s="46">
        <v>103085</v>
      </c>
      <c r="C9" s="36">
        <v>498127</v>
      </c>
      <c r="D9" s="148">
        <v>103085</v>
      </c>
      <c r="E9" s="21">
        <v>44956</v>
      </c>
      <c r="F9" s="41"/>
      <c r="G9" s="46">
        <v>6953</v>
      </c>
      <c r="H9" s="36">
        <v>498127</v>
      </c>
      <c r="I9" s="147">
        <v>6953</v>
      </c>
      <c r="J9" s="21">
        <v>44956</v>
      </c>
      <c r="K9" s="21"/>
      <c r="L9" s="46">
        <v>5874</v>
      </c>
      <c r="M9" s="36">
        <v>498127</v>
      </c>
      <c r="N9" s="147">
        <v>5874</v>
      </c>
      <c r="O9" s="21">
        <v>44956</v>
      </c>
      <c r="P9" s="21"/>
      <c r="Q9" s="46">
        <f t="shared" si="0"/>
        <v>115912</v>
      </c>
      <c r="R9" s="49">
        <f t="shared" si="1"/>
        <v>115912</v>
      </c>
    </row>
    <row r="10" spans="1:19" ht="30" x14ac:dyDescent="0.25">
      <c r="A10" s="3" t="s">
        <v>25</v>
      </c>
      <c r="B10" s="46">
        <v>97534</v>
      </c>
      <c r="C10" s="36">
        <v>498128</v>
      </c>
      <c r="D10" s="148">
        <v>97534</v>
      </c>
      <c r="E10" s="21">
        <v>44956</v>
      </c>
      <c r="F10" s="41"/>
      <c r="G10" s="46">
        <v>6953</v>
      </c>
      <c r="H10" s="36">
        <v>498128</v>
      </c>
      <c r="I10" s="147">
        <v>6953</v>
      </c>
      <c r="J10" s="21">
        <v>44956</v>
      </c>
      <c r="K10" s="21"/>
      <c r="L10" s="46">
        <v>5557</v>
      </c>
      <c r="M10" s="36">
        <v>498128</v>
      </c>
      <c r="N10" s="147">
        <v>5557</v>
      </c>
      <c r="O10" s="21">
        <v>44956</v>
      </c>
      <c r="P10" s="21"/>
      <c r="Q10" s="46">
        <f t="shared" si="0"/>
        <v>110044</v>
      </c>
      <c r="R10" s="49">
        <f t="shared" si="1"/>
        <v>110044</v>
      </c>
    </row>
    <row r="11" spans="1:19" x14ac:dyDescent="0.25">
      <c r="A11" s="3" t="s">
        <v>26</v>
      </c>
      <c r="B11" s="46">
        <v>47007</v>
      </c>
      <c r="C11" s="36">
        <v>498129</v>
      </c>
      <c r="D11" s="148">
        <v>47007</v>
      </c>
      <c r="E11" s="21">
        <v>44956</v>
      </c>
      <c r="F11" s="41"/>
      <c r="G11" s="46">
        <v>6953</v>
      </c>
      <c r="H11" s="36">
        <v>498129</v>
      </c>
      <c r="I11" s="147">
        <v>6953</v>
      </c>
      <c r="J11" s="21">
        <v>44956</v>
      </c>
      <c r="K11" s="21"/>
      <c r="L11" s="46">
        <v>2686</v>
      </c>
      <c r="M11" s="36">
        <v>498129</v>
      </c>
      <c r="N11" s="147">
        <v>2686</v>
      </c>
      <c r="O11" s="21">
        <v>44956</v>
      </c>
      <c r="P11" s="21"/>
      <c r="Q11" s="46">
        <f t="shared" si="0"/>
        <v>56646</v>
      </c>
      <c r="R11" s="49">
        <f t="shared" si="1"/>
        <v>56646</v>
      </c>
      <c r="S11" s="44"/>
    </row>
    <row r="12" spans="1:19" x14ac:dyDescent="0.25">
      <c r="A12" s="3" t="s">
        <v>27</v>
      </c>
      <c r="B12" s="46">
        <v>52910</v>
      </c>
      <c r="C12" s="36">
        <v>498130</v>
      </c>
      <c r="D12" s="148">
        <v>52910</v>
      </c>
      <c r="E12" s="21">
        <v>44956</v>
      </c>
      <c r="F12" s="41"/>
      <c r="G12" s="46">
        <v>6953</v>
      </c>
      <c r="H12" s="36">
        <v>498130</v>
      </c>
      <c r="I12" s="147">
        <v>6953</v>
      </c>
      <c r="J12" s="21">
        <v>44956</v>
      </c>
      <c r="K12" s="21"/>
      <c r="L12" s="46">
        <v>3019</v>
      </c>
      <c r="M12" s="36">
        <v>498130</v>
      </c>
      <c r="N12" s="147">
        <v>3019</v>
      </c>
      <c r="O12" s="21">
        <v>44956</v>
      </c>
      <c r="P12" s="21"/>
      <c r="Q12" s="46">
        <f t="shared" si="0"/>
        <v>62882</v>
      </c>
      <c r="R12" s="49">
        <f t="shared" si="1"/>
        <v>62882</v>
      </c>
    </row>
    <row r="13" spans="1:19" x14ac:dyDescent="0.25">
      <c r="A13" s="3" t="s">
        <v>28</v>
      </c>
      <c r="B13" s="46">
        <v>305789</v>
      </c>
      <c r="C13" s="36">
        <v>498131</v>
      </c>
      <c r="D13" s="148">
        <v>305789</v>
      </c>
      <c r="E13" s="21">
        <v>44956</v>
      </c>
      <c r="F13" s="41"/>
      <c r="G13" s="46">
        <v>6953</v>
      </c>
      <c r="H13" s="36">
        <v>498131</v>
      </c>
      <c r="I13" s="147">
        <v>6953</v>
      </c>
      <c r="J13" s="21">
        <v>44956</v>
      </c>
      <c r="K13" s="21"/>
      <c r="L13" s="46">
        <v>17087</v>
      </c>
      <c r="M13" s="36">
        <v>498131</v>
      </c>
      <c r="N13" s="147">
        <v>17087</v>
      </c>
      <c r="O13" s="21">
        <v>44956</v>
      </c>
      <c r="P13" s="21"/>
      <c r="Q13" s="46">
        <f t="shared" si="0"/>
        <v>329829</v>
      </c>
      <c r="R13" s="49">
        <f t="shared" si="1"/>
        <v>329829</v>
      </c>
    </row>
    <row r="14" spans="1:19" x14ac:dyDescent="0.25">
      <c r="A14" s="3" t="s">
        <v>29</v>
      </c>
      <c r="B14" s="46">
        <v>29370</v>
      </c>
      <c r="C14" s="36">
        <v>498132</v>
      </c>
      <c r="D14" s="148">
        <v>29370</v>
      </c>
      <c r="E14" s="21">
        <v>44956</v>
      </c>
      <c r="F14" s="41"/>
      <c r="G14" s="46">
        <v>6953</v>
      </c>
      <c r="H14" s="36">
        <v>498132</v>
      </c>
      <c r="I14" s="147">
        <v>6953</v>
      </c>
      <c r="J14" s="21">
        <v>44956</v>
      </c>
      <c r="K14" s="21"/>
      <c r="L14" s="46">
        <v>1702</v>
      </c>
      <c r="M14" s="36">
        <v>498132</v>
      </c>
      <c r="N14" s="147">
        <v>1702</v>
      </c>
      <c r="O14" s="21">
        <v>44956</v>
      </c>
      <c r="P14" s="21"/>
      <c r="Q14" s="46">
        <f t="shared" si="0"/>
        <v>38025</v>
      </c>
      <c r="R14" s="49">
        <f t="shared" si="1"/>
        <v>38025</v>
      </c>
    </row>
    <row r="15" spans="1:19" x14ac:dyDescent="0.25">
      <c r="A15" s="3" t="s">
        <v>30</v>
      </c>
      <c r="B15" s="46">
        <v>71048</v>
      </c>
      <c r="C15" s="36">
        <v>498133</v>
      </c>
      <c r="D15" s="148">
        <v>71048</v>
      </c>
      <c r="E15" s="21">
        <v>44956</v>
      </c>
      <c r="F15" s="41"/>
      <c r="G15" s="46">
        <v>6953</v>
      </c>
      <c r="H15" s="36">
        <v>498133</v>
      </c>
      <c r="I15" s="147">
        <v>6953</v>
      </c>
      <c r="J15" s="21">
        <v>44956</v>
      </c>
      <c r="K15" s="21"/>
      <c r="L15" s="46">
        <v>4101</v>
      </c>
      <c r="M15" s="36">
        <v>498133</v>
      </c>
      <c r="N15" s="147">
        <v>4101</v>
      </c>
      <c r="O15" s="21">
        <v>44956</v>
      </c>
      <c r="P15" s="21"/>
      <c r="Q15" s="46">
        <f t="shared" si="0"/>
        <v>82102</v>
      </c>
      <c r="R15" s="49">
        <f t="shared" si="1"/>
        <v>82102</v>
      </c>
    </row>
    <row r="16" spans="1:19" x14ac:dyDescent="0.25">
      <c r="A16" s="3" t="s">
        <v>31</v>
      </c>
      <c r="B16" s="46">
        <v>71218</v>
      </c>
      <c r="C16" s="36">
        <v>498134</v>
      </c>
      <c r="D16" s="148">
        <v>71218</v>
      </c>
      <c r="E16" s="21">
        <v>44956</v>
      </c>
      <c r="F16" s="41"/>
      <c r="G16" s="46">
        <v>6953</v>
      </c>
      <c r="H16" s="36">
        <v>498134</v>
      </c>
      <c r="I16" s="147">
        <v>6953</v>
      </c>
      <c r="J16" s="21">
        <v>44956</v>
      </c>
      <c r="K16" s="21"/>
      <c r="L16" s="46">
        <v>4098</v>
      </c>
      <c r="M16" s="36">
        <v>498134</v>
      </c>
      <c r="N16" s="147">
        <v>4098</v>
      </c>
      <c r="O16" s="21">
        <v>44956</v>
      </c>
      <c r="P16" s="21"/>
      <c r="Q16" s="46">
        <f t="shared" si="0"/>
        <v>82269</v>
      </c>
      <c r="R16" s="49">
        <f t="shared" si="1"/>
        <v>82269</v>
      </c>
    </row>
    <row r="17" spans="1:18" ht="30" x14ac:dyDescent="0.25">
      <c r="A17" s="4" t="s">
        <v>32</v>
      </c>
      <c r="B17" s="46">
        <v>68398</v>
      </c>
      <c r="C17" s="36">
        <v>498135</v>
      </c>
      <c r="D17" s="148">
        <v>68398</v>
      </c>
      <c r="E17" s="21">
        <v>44956</v>
      </c>
      <c r="F17" s="41"/>
      <c r="G17" s="46">
        <v>6953</v>
      </c>
      <c r="H17" s="36">
        <v>498135</v>
      </c>
      <c r="I17" s="147">
        <v>6953</v>
      </c>
      <c r="J17" s="21">
        <v>44956</v>
      </c>
      <c r="K17" s="21"/>
      <c r="L17" s="46">
        <v>3960</v>
      </c>
      <c r="M17" s="36">
        <v>498135</v>
      </c>
      <c r="N17" s="147">
        <v>3960</v>
      </c>
      <c r="O17" s="21">
        <v>44956</v>
      </c>
      <c r="P17" s="21"/>
      <c r="Q17" s="46">
        <f t="shared" si="0"/>
        <v>79311</v>
      </c>
      <c r="R17" s="49">
        <f t="shared" si="1"/>
        <v>79311</v>
      </c>
    </row>
    <row r="18" spans="1:18" x14ac:dyDescent="0.25">
      <c r="B18" s="46">
        <f>SUM(B2:B17)</f>
        <v>1407665</v>
      </c>
      <c r="D18" s="46">
        <f>SUM(D2:D17)+D47</f>
        <v>1407665</v>
      </c>
      <c r="G18" s="46">
        <f>SUM(G2:G17)</f>
        <v>111248</v>
      </c>
      <c r="H18" s="42"/>
      <c r="I18" s="46">
        <f>SUM(I2:I17)</f>
        <v>111248</v>
      </c>
      <c r="J18" s="42"/>
      <c r="K18" s="42"/>
      <c r="L18" s="46">
        <f>SUM(L2:L17)</f>
        <v>80000</v>
      </c>
      <c r="M18" s="42"/>
      <c r="N18" s="46">
        <f>SUM(N2:N17)</f>
        <v>80000</v>
      </c>
      <c r="O18" s="42"/>
      <c r="P18" s="42"/>
      <c r="Q18" s="46">
        <f>B18+G18+L18</f>
        <v>1598913</v>
      </c>
      <c r="R18" s="49">
        <f>SUM(R2:R17)</f>
        <v>1598913</v>
      </c>
    </row>
    <row r="21" spans="1:18" x14ac:dyDescent="0.25">
      <c r="A21" s="34" t="s">
        <v>41</v>
      </c>
      <c r="C21" s="37" t="s">
        <v>36</v>
      </c>
      <c r="D21" s="142" t="s">
        <v>37</v>
      </c>
      <c r="E21" s="38" t="s">
        <v>38</v>
      </c>
      <c r="F21" s="39"/>
    </row>
    <row r="22" spans="1:18" x14ac:dyDescent="0.25">
      <c r="A22" s="144" t="s">
        <v>82</v>
      </c>
      <c r="B22" s="46">
        <v>938</v>
      </c>
      <c r="C22" s="103">
        <v>498136</v>
      </c>
      <c r="D22" s="147">
        <v>938</v>
      </c>
      <c r="E22" s="5">
        <v>44956</v>
      </c>
      <c r="F22" s="41"/>
    </row>
    <row r="23" spans="1:18" x14ac:dyDescent="0.25">
      <c r="A23" s="144" t="s">
        <v>83</v>
      </c>
      <c r="B23" s="46">
        <v>350</v>
      </c>
      <c r="C23" s="103">
        <v>498137</v>
      </c>
      <c r="D23" s="147">
        <v>350</v>
      </c>
      <c r="E23" s="5">
        <v>44956</v>
      </c>
      <c r="F23" s="41"/>
    </row>
    <row r="24" spans="1:18" x14ac:dyDescent="0.25">
      <c r="A24" s="144" t="s">
        <v>84</v>
      </c>
      <c r="B24" s="46">
        <v>6675</v>
      </c>
      <c r="C24" s="103">
        <v>498138</v>
      </c>
      <c r="D24" s="147">
        <v>6675</v>
      </c>
      <c r="E24" s="5">
        <v>44956</v>
      </c>
      <c r="F24" s="41"/>
      <c r="J24" s="33"/>
      <c r="K24" s="33"/>
      <c r="O24" s="33"/>
      <c r="P24" s="33"/>
    </row>
    <row r="25" spans="1:18" x14ac:dyDescent="0.25">
      <c r="A25" s="144" t="s">
        <v>85</v>
      </c>
      <c r="B25" s="46">
        <v>272</v>
      </c>
      <c r="C25" s="103">
        <v>498139</v>
      </c>
      <c r="D25" s="147">
        <v>272</v>
      </c>
      <c r="E25" s="5">
        <v>44956</v>
      </c>
      <c r="F25" s="41"/>
      <c r="J25" s="33"/>
      <c r="K25" s="33"/>
      <c r="O25" s="33"/>
      <c r="P25" s="33"/>
    </row>
    <row r="26" spans="1:18" x14ac:dyDescent="0.25">
      <c r="A26" s="144" t="s">
        <v>86</v>
      </c>
      <c r="B26" s="46">
        <v>3199</v>
      </c>
      <c r="C26" s="103">
        <v>498140</v>
      </c>
      <c r="D26" s="147">
        <v>3199</v>
      </c>
      <c r="E26" s="5">
        <v>44956</v>
      </c>
      <c r="F26" s="41"/>
      <c r="J26" s="33"/>
      <c r="K26" s="33"/>
      <c r="O26" s="33"/>
      <c r="P26" s="33"/>
    </row>
    <row r="27" spans="1:18" x14ac:dyDescent="0.25">
      <c r="A27" s="144" t="s">
        <v>87</v>
      </c>
      <c r="B27" s="46">
        <v>3427</v>
      </c>
      <c r="C27" s="103">
        <v>498141</v>
      </c>
      <c r="D27" s="147">
        <v>3427</v>
      </c>
      <c r="E27" s="5">
        <v>44956</v>
      </c>
      <c r="F27" s="41"/>
      <c r="I27" s="49"/>
      <c r="J27" s="47"/>
      <c r="K27" s="47"/>
      <c r="N27" s="49"/>
      <c r="O27" s="47"/>
      <c r="P27" s="47"/>
    </row>
    <row r="28" spans="1:18" x14ac:dyDescent="0.25">
      <c r="A28" s="144" t="s">
        <v>88</v>
      </c>
      <c r="B28" s="46">
        <v>906</v>
      </c>
      <c r="C28" s="103">
        <v>498142</v>
      </c>
      <c r="D28" s="147">
        <v>906</v>
      </c>
      <c r="E28" s="5">
        <v>44956</v>
      </c>
      <c r="F28" s="41"/>
    </row>
    <row r="29" spans="1:18" x14ac:dyDescent="0.25">
      <c r="A29" s="144" t="s">
        <v>89</v>
      </c>
      <c r="B29" s="46">
        <v>2449</v>
      </c>
      <c r="C29" s="103">
        <v>498143</v>
      </c>
      <c r="D29" s="147">
        <v>2449</v>
      </c>
      <c r="E29" s="5">
        <v>44956</v>
      </c>
      <c r="F29" s="41"/>
    </row>
    <row r="30" spans="1:18" x14ac:dyDescent="0.25">
      <c r="A30" s="144" t="s">
        <v>90</v>
      </c>
      <c r="B30" s="46">
        <v>2287</v>
      </c>
      <c r="C30" s="103">
        <v>498144</v>
      </c>
      <c r="D30" s="147">
        <v>2287</v>
      </c>
      <c r="E30" s="5">
        <v>44956</v>
      </c>
      <c r="F30" s="41"/>
    </row>
    <row r="31" spans="1:18" x14ac:dyDescent="0.25">
      <c r="A31" s="144" t="s">
        <v>91</v>
      </c>
      <c r="B31" s="46">
        <v>1825</v>
      </c>
      <c r="C31" s="103">
        <v>498145</v>
      </c>
      <c r="D31" s="147">
        <v>1825</v>
      </c>
      <c r="E31" s="5">
        <v>44956</v>
      </c>
      <c r="F31" s="41"/>
    </row>
    <row r="32" spans="1:18" x14ac:dyDescent="0.25">
      <c r="A32" s="144" t="s">
        <v>92</v>
      </c>
      <c r="B32" s="46">
        <v>892</v>
      </c>
      <c r="C32" s="103">
        <v>498146</v>
      </c>
      <c r="D32" s="147">
        <v>892</v>
      </c>
      <c r="E32" s="5">
        <v>44956</v>
      </c>
      <c r="F32" s="41"/>
    </row>
    <row r="33" spans="1:18" x14ac:dyDescent="0.25">
      <c r="A33" s="144" t="s">
        <v>93</v>
      </c>
      <c r="B33" s="46">
        <v>683</v>
      </c>
      <c r="C33" s="103">
        <v>498147</v>
      </c>
      <c r="D33" s="147">
        <v>683</v>
      </c>
      <c r="E33" s="5">
        <v>44956</v>
      </c>
      <c r="F33" s="41"/>
    </row>
    <row r="34" spans="1:18" x14ac:dyDescent="0.25">
      <c r="A34" s="144" t="s">
        <v>94</v>
      </c>
      <c r="B34" s="46">
        <v>1479</v>
      </c>
      <c r="C34" s="103">
        <v>498148</v>
      </c>
      <c r="D34" s="147">
        <v>1479</v>
      </c>
      <c r="E34" s="5">
        <v>44956</v>
      </c>
      <c r="F34" s="41"/>
    </row>
    <row r="35" spans="1:18" x14ac:dyDescent="0.25">
      <c r="A35" s="144" t="s">
        <v>95</v>
      </c>
      <c r="B35" s="46">
        <v>5967</v>
      </c>
      <c r="C35" s="103">
        <v>498149</v>
      </c>
      <c r="D35" s="147">
        <v>5967</v>
      </c>
      <c r="E35" s="5">
        <v>44956</v>
      </c>
      <c r="F35" s="41"/>
    </row>
    <row r="36" spans="1:18" x14ac:dyDescent="0.25">
      <c r="A36" s="144" t="s">
        <v>96</v>
      </c>
      <c r="B36" s="46">
        <v>3475</v>
      </c>
      <c r="C36" s="103">
        <v>498150</v>
      </c>
      <c r="D36" s="147">
        <v>3475</v>
      </c>
      <c r="E36" s="5">
        <v>44956</v>
      </c>
      <c r="F36" s="41"/>
    </row>
    <row r="37" spans="1:18" x14ac:dyDescent="0.25">
      <c r="A37" s="144" t="s">
        <v>97</v>
      </c>
      <c r="B37" s="46">
        <v>3974</v>
      </c>
      <c r="C37" s="103">
        <v>498151</v>
      </c>
      <c r="D37" s="147">
        <v>3974</v>
      </c>
      <c r="E37" s="5">
        <v>44956</v>
      </c>
      <c r="F37" s="41"/>
    </row>
    <row r="38" spans="1:18" x14ac:dyDescent="0.25">
      <c r="A38" s="144" t="s">
        <v>98</v>
      </c>
      <c r="B38" s="46">
        <v>6192</v>
      </c>
      <c r="C38" s="103">
        <v>498152</v>
      </c>
      <c r="D38" s="147">
        <v>6192</v>
      </c>
      <c r="E38" s="5">
        <v>44956</v>
      </c>
      <c r="F38" s="41"/>
    </row>
    <row r="39" spans="1:18" x14ac:dyDescent="0.25">
      <c r="A39" s="144" t="s">
        <v>99</v>
      </c>
      <c r="B39" s="46">
        <v>4280</v>
      </c>
      <c r="C39" s="103">
        <v>498153</v>
      </c>
      <c r="D39" s="147">
        <v>4280</v>
      </c>
      <c r="E39" s="5">
        <v>44956</v>
      </c>
      <c r="F39" s="41"/>
    </row>
    <row r="40" spans="1:18" x14ac:dyDescent="0.25">
      <c r="A40" s="144" t="s">
        <v>100</v>
      </c>
      <c r="B40" s="46">
        <v>3446</v>
      </c>
      <c r="C40" s="103">
        <v>498154</v>
      </c>
      <c r="D40" s="147">
        <v>3446</v>
      </c>
      <c r="E40" s="5">
        <v>44956</v>
      </c>
      <c r="F40" s="41"/>
    </row>
    <row r="41" spans="1:18" x14ac:dyDescent="0.25">
      <c r="A41" s="144" t="s">
        <v>101</v>
      </c>
      <c r="B41" s="46">
        <v>3946</v>
      </c>
      <c r="C41" s="103">
        <v>498155</v>
      </c>
      <c r="D41" s="147">
        <v>3946</v>
      </c>
      <c r="E41" s="5">
        <v>44956</v>
      </c>
      <c r="F41" s="41"/>
    </row>
    <row r="42" spans="1:18" x14ac:dyDescent="0.25">
      <c r="A42" s="144" t="s">
        <v>102</v>
      </c>
      <c r="B42" s="46">
        <v>525</v>
      </c>
      <c r="C42" s="103">
        <v>498156</v>
      </c>
      <c r="D42" s="147">
        <v>525</v>
      </c>
      <c r="E42" s="5">
        <v>44956</v>
      </c>
      <c r="F42" s="41"/>
    </row>
    <row r="43" spans="1:18" x14ac:dyDescent="0.25">
      <c r="A43" s="144" t="s">
        <v>103</v>
      </c>
      <c r="B43" s="46">
        <v>1528</v>
      </c>
      <c r="C43" s="103">
        <v>498157</v>
      </c>
      <c r="D43" s="147">
        <v>1528</v>
      </c>
      <c r="E43" s="5">
        <v>44956</v>
      </c>
      <c r="F43" s="41"/>
    </row>
    <row r="44" spans="1:18" x14ac:dyDescent="0.25">
      <c r="A44" s="144" t="s">
        <v>104</v>
      </c>
      <c r="B44" s="46">
        <v>4449</v>
      </c>
      <c r="C44" s="103">
        <v>498158</v>
      </c>
      <c r="D44" s="147">
        <v>4449</v>
      </c>
      <c r="E44" s="5">
        <v>44956</v>
      </c>
      <c r="F44" s="41"/>
    </row>
    <row r="45" spans="1:18" x14ac:dyDescent="0.25">
      <c r="A45" s="144" t="s">
        <v>105</v>
      </c>
      <c r="B45" s="46">
        <v>13167</v>
      </c>
      <c r="C45" s="103">
        <v>498159</v>
      </c>
      <c r="D45" s="147">
        <v>13167</v>
      </c>
      <c r="E45" s="5">
        <v>44956</v>
      </c>
      <c r="F45" s="41"/>
    </row>
    <row r="46" spans="1:18" x14ac:dyDescent="0.25">
      <c r="A46" s="144" t="s">
        <v>19</v>
      </c>
      <c r="B46" s="46">
        <v>61673</v>
      </c>
      <c r="C46" s="103">
        <v>498160</v>
      </c>
      <c r="D46" s="147">
        <v>61673</v>
      </c>
      <c r="E46" s="5">
        <v>44956</v>
      </c>
      <c r="F46" s="41"/>
    </row>
    <row r="47" spans="1:18" s="35" customFormat="1" x14ac:dyDescent="0.25">
      <c r="A47" s="34" t="s">
        <v>34</v>
      </c>
      <c r="B47" s="49">
        <f t="shared" ref="B47" si="2">SUM(B22:B46)</f>
        <v>138004</v>
      </c>
      <c r="C47" s="48"/>
      <c r="D47" s="49">
        <f>SUM(D22:D46)</f>
        <v>138004</v>
      </c>
      <c r="E47" s="49"/>
      <c r="F47" s="49"/>
      <c r="G47" s="49"/>
      <c r="I47" s="49"/>
      <c r="L47" s="49"/>
      <c r="N47" s="49"/>
      <c r="Q47" s="49"/>
      <c r="R47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90" zoomScaleNormal="90" workbookViewId="0">
      <selection activeCell="F19" sqref="F19"/>
    </sheetView>
  </sheetViews>
  <sheetFormatPr defaultColWidth="8.85546875" defaultRowHeight="15" x14ac:dyDescent="0.25"/>
  <cols>
    <col min="1" max="1" width="34.7109375" style="45" customWidth="1"/>
    <col min="2" max="2" width="13.140625" style="66" bestFit="1" customWidth="1"/>
    <col min="3" max="3" width="8.85546875" style="45"/>
    <col min="4" max="4" width="10.42578125" style="45" bestFit="1" customWidth="1"/>
    <col min="5" max="5" width="2.85546875" style="98" customWidth="1"/>
    <col min="6" max="6" width="38.42578125" style="45" customWidth="1"/>
    <col min="7" max="7" width="13.140625" style="66" bestFit="1" customWidth="1"/>
    <col min="8" max="8" width="9.42578125" style="45" bestFit="1" customWidth="1"/>
    <col min="9" max="9" width="11.7109375" style="45" bestFit="1" customWidth="1"/>
    <col min="10" max="10" width="2.85546875" style="98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7" t="s">
        <v>61</v>
      </c>
      <c r="B1" s="57" t="s">
        <v>51</v>
      </c>
      <c r="C1" s="70" t="s">
        <v>59</v>
      </c>
      <c r="D1" s="34" t="s">
        <v>60</v>
      </c>
      <c r="F1" s="57" t="s">
        <v>116</v>
      </c>
      <c r="G1" s="52" t="s">
        <v>51</v>
      </c>
      <c r="H1" s="70" t="s">
        <v>59</v>
      </c>
      <c r="I1" s="34" t="s">
        <v>60</v>
      </c>
      <c r="K1" s="57" t="s">
        <v>81</v>
      </c>
      <c r="L1" s="57" t="s">
        <v>51</v>
      </c>
      <c r="M1" s="70" t="s">
        <v>59</v>
      </c>
      <c r="N1" s="34" t="s">
        <v>60</v>
      </c>
    </row>
    <row r="2" spans="1:14" x14ac:dyDescent="0.25">
      <c r="A2" s="143"/>
      <c r="D2" s="32"/>
      <c r="F2" s="145"/>
      <c r="G2" s="146"/>
      <c r="H2" s="71"/>
      <c r="I2" s="32"/>
      <c r="L2" s="64"/>
      <c r="N2" s="32"/>
    </row>
    <row r="3" spans="1:14" x14ac:dyDescent="0.25">
      <c r="D3" s="32"/>
      <c r="F3" s="145"/>
      <c r="G3" s="146"/>
      <c r="H3" s="71"/>
      <c r="I3" s="32"/>
      <c r="L3" s="64"/>
      <c r="M3" s="71"/>
      <c r="N3" s="32"/>
    </row>
    <row r="4" spans="1:14" x14ac:dyDescent="0.25">
      <c r="F4" s="145"/>
      <c r="G4" s="146"/>
      <c r="H4" s="71"/>
      <c r="I4" s="32"/>
      <c r="L4" s="64"/>
      <c r="M4" s="71"/>
      <c r="N4" s="32"/>
    </row>
    <row r="5" spans="1:14" x14ac:dyDescent="0.25">
      <c r="H5" s="71"/>
      <c r="I5" s="32"/>
      <c r="L5" s="64"/>
      <c r="M5" s="71"/>
      <c r="N5" s="32"/>
    </row>
    <row r="6" spans="1:14" x14ac:dyDescent="0.25">
      <c r="H6" s="71"/>
      <c r="I6" s="32"/>
      <c r="L6" s="64"/>
      <c r="M6" s="71"/>
      <c r="N6" s="32"/>
    </row>
    <row r="7" spans="1:14" x14ac:dyDescent="0.25">
      <c r="H7" s="71"/>
      <c r="I7" s="32"/>
      <c r="L7" s="64"/>
      <c r="M7" s="71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2" spans="1:14" x14ac:dyDescent="0.25">
      <c r="I12" s="32"/>
    </row>
    <row r="13" spans="1:14" x14ac:dyDescent="0.25">
      <c r="I13" s="32"/>
    </row>
    <row r="14" spans="1:14" x14ac:dyDescent="0.25">
      <c r="I14" s="32"/>
    </row>
    <row r="15" spans="1:14" x14ac:dyDescent="0.25">
      <c r="I15" s="32"/>
    </row>
    <row r="16" spans="1:14" x14ac:dyDescent="0.25">
      <c r="I16" s="32"/>
    </row>
    <row r="17" spans="9:14" x14ac:dyDescent="0.25">
      <c r="I17" s="32"/>
    </row>
    <row r="18" spans="9:14" x14ac:dyDescent="0.25">
      <c r="I18" s="32"/>
    </row>
    <row r="19" spans="9:14" x14ac:dyDescent="0.25">
      <c r="I19" s="32"/>
    </row>
    <row r="20" spans="9:14" x14ac:dyDescent="0.25">
      <c r="I20" s="32"/>
    </row>
    <row r="21" spans="9:14" x14ac:dyDescent="0.25">
      <c r="I21" s="32"/>
    </row>
    <row r="22" spans="9:14" x14ac:dyDescent="0.25">
      <c r="I22" s="32"/>
    </row>
    <row r="23" spans="9:14" x14ac:dyDescent="0.25">
      <c r="I23" s="32"/>
    </row>
    <row r="24" spans="9:14" x14ac:dyDescent="0.25">
      <c r="I24" s="32"/>
    </row>
    <row r="25" spans="9:14" x14ac:dyDescent="0.25">
      <c r="I25" s="32"/>
    </row>
    <row r="26" spans="9:14" x14ac:dyDescent="0.25">
      <c r="I26" s="32"/>
    </row>
    <row r="27" spans="9:14" x14ac:dyDescent="0.25">
      <c r="I27" s="32"/>
    </row>
    <row r="28" spans="9:14" x14ac:dyDescent="0.25">
      <c r="I28" s="32"/>
    </row>
    <row r="29" spans="9:14" x14ac:dyDescent="0.25">
      <c r="I29" s="32"/>
    </row>
    <row r="30" spans="9:14" x14ac:dyDescent="0.25">
      <c r="I30" s="32"/>
    </row>
    <row r="31" spans="9:14" x14ac:dyDescent="0.25">
      <c r="L31" s="64"/>
      <c r="N31" s="32"/>
    </row>
    <row r="52" spans="2:12" x14ac:dyDescent="0.25">
      <c r="B52" s="66">
        <f>SUM(B2:B51)</f>
        <v>0</v>
      </c>
      <c r="G52" s="66">
        <f>SUM(G2:G51)</f>
        <v>0</v>
      </c>
      <c r="L52" s="64">
        <f>SUM(L2:L51)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4" sqref="C4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53</v>
      </c>
      <c r="B1" s="47" t="s">
        <v>51</v>
      </c>
      <c r="C1" s="35" t="s">
        <v>52</v>
      </c>
      <c r="D1" s="35" t="s">
        <v>54</v>
      </c>
      <c r="E1" s="35" t="s">
        <v>55</v>
      </c>
      <c r="F1" s="35" t="s">
        <v>80</v>
      </c>
      <c r="H1" s="171" t="s">
        <v>106</v>
      </c>
      <c r="I1" s="172"/>
      <c r="J1" s="173"/>
    </row>
    <row r="2" spans="1:10" x14ac:dyDescent="0.25">
      <c r="A2" s="36" t="s">
        <v>376</v>
      </c>
      <c r="B2" s="165">
        <v>200</v>
      </c>
      <c r="C2" s="21">
        <v>44929</v>
      </c>
      <c r="D2" s="21"/>
      <c r="H2" s="174"/>
      <c r="I2" s="175"/>
      <c r="J2" s="176"/>
    </row>
    <row r="3" spans="1:10" x14ac:dyDescent="0.25">
      <c r="A3" s="36" t="s">
        <v>433</v>
      </c>
      <c r="B3" s="165">
        <v>100</v>
      </c>
      <c r="C3" s="21">
        <v>45034</v>
      </c>
      <c r="D3" s="21" t="s">
        <v>542</v>
      </c>
      <c r="H3" s="105" t="s">
        <v>107</v>
      </c>
      <c r="I3" s="106">
        <f>I12-J12</f>
        <v>2087.8500000000004</v>
      </c>
      <c r="J3" s="107"/>
    </row>
    <row r="4" spans="1:10" x14ac:dyDescent="0.25">
      <c r="B4" s="33"/>
      <c r="C4" s="21"/>
      <c r="D4" s="21"/>
      <c r="H4" s="108" t="s">
        <v>52</v>
      </c>
      <c r="I4" s="109" t="s">
        <v>108</v>
      </c>
      <c r="J4" s="110" t="s">
        <v>109</v>
      </c>
    </row>
    <row r="5" spans="1:10" x14ac:dyDescent="0.25">
      <c r="B5" s="33"/>
      <c r="C5" s="21"/>
      <c r="D5" s="21"/>
      <c r="H5" s="111">
        <v>43434</v>
      </c>
      <c r="I5" s="112">
        <v>6800</v>
      </c>
      <c r="J5" s="107"/>
    </row>
    <row r="6" spans="1:10" x14ac:dyDescent="0.25">
      <c r="B6" s="33"/>
      <c r="C6" s="21"/>
      <c r="D6" s="21"/>
      <c r="H6" s="111">
        <v>43473</v>
      </c>
      <c r="I6" s="112">
        <v>400</v>
      </c>
      <c r="J6" s="107"/>
    </row>
    <row r="7" spans="1:10" x14ac:dyDescent="0.25">
      <c r="B7" s="33"/>
      <c r="C7" s="21"/>
      <c r="D7" s="21"/>
      <c r="H7" s="111">
        <v>43888</v>
      </c>
      <c r="I7" s="112"/>
      <c r="J7" s="107">
        <v>843.24</v>
      </c>
    </row>
    <row r="8" spans="1:10" x14ac:dyDescent="0.25">
      <c r="B8" s="33"/>
      <c r="C8" s="21"/>
      <c r="D8" s="21"/>
      <c r="H8" s="111">
        <v>44232</v>
      </c>
      <c r="I8" s="112"/>
      <c r="J8" s="107">
        <v>3417.54</v>
      </c>
    </row>
    <row r="9" spans="1:10" x14ac:dyDescent="0.25">
      <c r="B9" s="33"/>
      <c r="C9" s="21"/>
      <c r="D9" s="21"/>
      <c r="H9" s="111">
        <v>44550</v>
      </c>
      <c r="I9" s="112"/>
      <c r="J9" s="107">
        <v>851.37</v>
      </c>
    </row>
    <row r="10" spans="1:10" x14ac:dyDescent="0.25">
      <c r="B10" s="33"/>
      <c r="C10" s="21"/>
      <c r="D10" s="21"/>
      <c r="H10" s="111"/>
      <c r="I10" s="112"/>
      <c r="J10" s="107"/>
    </row>
    <row r="11" spans="1:10" x14ac:dyDescent="0.25">
      <c r="B11" s="33"/>
      <c r="C11" s="21"/>
      <c r="D11" s="21"/>
      <c r="H11" s="113"/>
      <c r="I11" s="112"/>
      <c r="J11" s="107"/>
    </row>
    <row r="12" spans="1:10" ht="15.75" thickBot="1" x14ac:dyDescent="0.3">
      <c r="B12" s="33"/>
      <c r="C12" s="21"/>
      <c r="D12" s="21"/>
      <c r="H12" s="114"/>
      <c r="I12" s="115">
        <f>SUM(I5:I11)</f>
        <v>7200</v>
      </c>
      <c r="J12" s="116">
        <f>SUM(J5:J11)</f>
        <v>5112.1499999999996</v>
      </c>
    </row>
    <row r="13" spans="1:10" x14ac:dyDescent="0.25">
      <c r="B13" s="33"/>
    </row>
    <row r="14" spans="1:10" x14ac:dyDescent="0.25">
      <c r="A14" s="89" t="s">
        <v>34</v>
      </c>
      <c r="B14" s="33">
        <f>SUMIF(D2:D13,"&lt;&gt;",B2:B13)</f>
        <v>100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2023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Rebecca R</cp:lastModifiedBy>
  <cp:lastPrinted>2018-01-23T20:18:49Z</cp:lastPrinted>
  <dcterms:created xsi:type="dcterms:W3CDTF">2007-05-31T16:25:10Z</dcterms:created>
  <dcterms:modified xsi:type="dcterms:W3CDTF">2023-06-02T18:20:59Z</dcterms:modified>
</cp:coreProperties>
</file>